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nlm-my.sharepoint.com/personal/sidland_nlm_no/Documents/CORNERSTONE/DÅPs-registrering/Excel-skjema på nlm.no/"/>
    </mc:Choice>
  </mc:AlternateContent>
  <xr:revisionPtr revIDLastSave="0" documentId="8_{B56EDD4E-C1CA-4EC7-828F-AFDE879D2E6B}" xr6:coauthVersionLast="47" xr6:coauthVersionMax="47" xr10:uidLastSave="{00000000-0000-0000-0000-000000000000}"/>
  <workbookProtection workbookAlgorithmName="SHA-512" workbookHashValue="ohBp/uBZJerJsU5HazgnlmDLtCBbiWqlC0LWh8CCrguECtOEkc4cX9AzB/N7G984r3ci43QUw72AjPA2G7kDOQ==" workbookSaltValue="obvGVy9qe6CzDsNGlpDCnA==" workbookSpinCount="100000" lockStructure="1"/>
  <bookViews>
    <workbookView xWindow="-110" yWindow="-110" windowWidth="22620" windowHeight="13500" tabRatio="875" activeTab="1" xr2:uid="{00000000-000D-0000-FFFF-FFFF00000000}"/>
  </bookViews>
  <sheets>
    <sheet name="Veiledning" sheetId="12" r:id="rId1"/>
    <sheet name="Registrering" sheetId="1" r:id="rId2"/>
    <sheet name="Tekster" sheetId="11" state="hidden" r:id="rId3"/>
    <sheet name="Dåpsprotokoll NN" sheetId="3" r:id="rId4"/>
    <sheet name="Dåpsmelding DNK, NN" sheetId="5" r:id="rId5"/>
    <sheet name="Dåpsattest NN" sheetId="7" r:id="rId6"/>
  </sheets>
  <definedNames>
    <definedName name="Snr">Registrering!$B$4</definedName>
  </definedNames>
  <calcPr calcId="191028" iterate="1" iterateCount="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5" l="1"/>
  <c r="B35" i="5"/>
  <c r="A4" i="7"/>
  <c r="A5" i="7" s="1"/>
  <c r="B10" i="7"/>
  <c r="B6" i="3"/>
  <c r="C31" i="5"/>
  <c r="C32" i="5"/>
  <c r="C33" i="5"/>
  <c r="C34" i="5"/>
  <c r="C35" i="5"/>
  <c r="C36" i="5"/>
  <c r="B31" i="5"/>
  <c r="B32" i="5"/>
  <c r="B34" i="5"/>
  <c r="C35" i="3"/>
  <c r="C34" i="3"/>
  <c r="C33" i="3"/>
  <c r="C32" i="3"/>
  <c r="C31" i="3"/>
  <c r="B36" i="3"/>
  <c r="B35" i="3"/>
  <c r="B34" i="3"/>
  <c r="B33" i="3"/>
  <c r="B32" i="3"/>
  <c r="B31" i="3"/>
  <c r="B8" i="3"/>
  <c r="B4" i="1"/>
  <c r="A1" i="7" s="1"/>
  <c r="A43" i="3"/>
  <c r="A3" i="3"/>
  <c r="D21" i="3"/>
  <c r="D29" i="1"/>
  <c r="B11" i="3"/>
  <c r="C5" i="3"/>
  <c r="B33" i="1"/>
  <c r="A1" i="3"/>
  <c r="C9" i="3"/>
  <c r="B21" i="1"/>
  <c r="B23" i="1"/>
  <c r="D25" i="1"/>
  <c r="B25" i="1"/>
  <c r="B31" i="1"/>
  <c r="B9" i="1"/>
  <c r="B11" i="1"/>
  <c r="B13" i="1"/>
  <c r="B5" i="1"/>
  <c r="C5" i="1"/>
  <c r="A5" i="1"/>
  <c r="B22" i="7"/>
  <c r="B16" i="7"/>
  <c r="B14" i="7"/>
  <c r="D12" i="5"/>
  <c r="C12" i="5"/>
  <c r="B12" i="5"/>
  <c r="D12" i="3"/>
  <c r="B42" i="3"/>
  <c r="B10" i="3"/>
  <c r="D10" i="3"/>
  <c r="C10" i="3"/>
  <c r="B30" i="3"/>
  <c r="C30" i="3"/>
  <c r="C36" i="3"/>
  <c r="B37" i="3"/>
  <c r="C37" i="3"/>
  <c r="B38" i="3"/>
  <c r="B40" i="3"/>
  <c r="D40" i="3"/>
  <c r="B41" i="3"/>
  <c r="D41" i="3"/>
  <c r="D26" i="3"/>
  <c r="C4" i="3"/>
  <c r="C20" i="7"/>
  <c r="B20" i="7"/>
  <c r="C18" i="7"/>
  <c r="B18" i="7"/>
  <c r="B12" i="7"/>
  <c r="B8" i="7"/>
  <c r="B6" i="7"/>
  <c r="C37" i="5"/>
  <c r="C30" i="5"/>
  <c r="B37" i="5"/>
  <c r="B36" i="5"/>
  <c r="B30" i="5"/>
  <c r="D28" i="5"/>
  <c r="B28" i="5"/>
  <c r="B26" i="5"/>
  <c r="D24" i="5"/>
  <c r="B24" i="5"/>
  <c r="B22" i="5"/>
  <c r="B20" i="5"/>
  <c r="D18" i="5"/>
  <c r="B18" i="5"/>
  <c r="B16" i="5"/>
  <c r="B14" i="5"/>
  <c r="C10" i="5"/>
  <c r="B10" i="5"/>
  <c r="A5" i="5"/>
  <c r="B28" i="3"/>
  <c r="B26" i="3"/>
  <c r="B24" i="3"/>
  <c r="D22" i="3"/>
  <c r="B22" i="3"/>
  <c r="B20" i="3"/>
  <c r="B18" i="3"/>
  <c r="B16" i="3"/>
  <c r="D14" i="3"/>
  <c r="B14" i="3"/>
  <c r="B12" i="3"/>
  <c r="C6" i="3"/>
  <c r="B39" i="3" l="1"/>
  <c r="D27" i="5"/>
  <c r="C9" i="5"/>
  <c r="B15" i="3"/>
  <c r="B21" i="5"/>
  <c r="D39" i="3"/>
  <c r="A2" i="3"/>
  <c r="A47" i="3"/>
  <c r="D13" i="3"/>
  <c r="A4" i="5"/>
  <c r="C55" i="1"/>
  <c r="D17" i="1"/>
  <c r="A50" i="1"/>
  <c r="B15" i="5"/>
  <c r="D50" i="1"/>
  <c r="A38" i="3"/>
  <c r="B25" i="3"/>
  <c r="A40" i="5"/>
  <c r="B17" i="7"/>
  <c r="A28" i="7"/>
  <c r="A13" i="7"/>
  <c r="A42" i="3"/>
  <c r="B9" i="5"/>
  <c r="C43" i="5"/>
  <c r="A43" i="5"/>
  <c r="A1" i="5"/>
  <c r="B17" i="3"/>
  <c r="A2" i="5"/>
  <c r="A2" i="7"/>
  <c r="C46" i="3"/>
  <c r="A18" i="7"/>
  <c r="D5" i="1"/>
  <c r="B15" i="1"/>
  <c r="B17" i="1"/>
  <c r="A47" i="1"/>
  <c r="A43" i="1"/>
  <c r="D9" i="3"/>
  <c r="A45" i="1"/>
  <c r="A13" i="3"/>
  <c r="B23" i="5"/>
  <c r="C11" i="5"/>
  <c r="B29" i="3"/>
  <c r="B45" i="3"/>
  <c r="B17" i="5"/>
  <c r="B43" i="5"/>
  <c r="B19" i="7"/>
  <c r="B13" i="7"/>
  <c r="A2" i="1"/>
  <c r="C7" i="1"/>
  <c r="B27" i="1"/>
  <c r="A33" i="1"/>
  <c r="A5" i="3"/>
  <c r="A44" i="1"/>
  <c r="A17" i="1"/>
  <c r="B27" i="3"/>
  <c r="B13" i="5"/>
  <c r="A7" i="5"/>
  <c r="B27" i="5"/>
  <c r="A29" i="3"/>
  <c r="B19" i="5"/>
  <c r="A39" i="5"/>
  <c r="B15" i="7"/>
  <c r="A19" i="7"/>
  <c r="A53" i="1"/>
  <c r="B11" i="7"/>
  <c r="A1" i="1"/>
  <c r="B29" i="1"/>
  <c r="B13" i="3"/>
  <c r="B19" i="1"/>
  <c r="B50" i="1"/>
  <c r="D11" i="3"/>
  <c r="A39" i="3"/>
  <c r="A17" i="5"/>
  <c r="B7" i="3"/>
  <c r="D11" i="5"/>
  <c r="B25" i="5"/>
  <c r="A23" i="5"/>
  <c r="B9" i="7"/>
  <c r="B21" i="7"/>
  <c r="B5" i="7"/>
  <c r="A46" i="1"/>
  <c r="B9" i="3"/>
  <c r="A21" i="3"/>
  <c r="B19" i="3"/>
  <c r="A46" i="3"/>
  <c r="B29" i="5"/>
  <c r="D23" i="5"/>
  <c r="D17" i="5"/>
  <c r="B46" i="3"/>
  <c r="B7" i="7"/>
  <c r="C25" i="7"/>
  <c r="B42" i="5"/>
  <c r="B5" i="3"/>
  <c r="A55" i="1"/>
  <c r="A25" i="1"/>
  <c r="A4" i="3"/>
  <c r="D25" i="3"/>
  <c r="B23" i="3"/>
  <c r="A49" i="1"/>
  <c r="B11" i="5"/>
  <c r="A9" i="5"/>
  <c r="A30" i="5"/>
  <c r="B21" i="3"/>
  <c r="A9" i="7"/>
  <c r="B7" i="1"/>
  <c r="A21" i="7"/>
</calcChain>
</file>

<file path=xl/sharedStrings.xml><?xml version="1.0" encoding="utf-8"?>
<sst xmlns="http://schemas.openxmlformats.org/spreadsheetml/2006/main" count="356" uniqueCount="288">
  <si>
    <t xml:space="preserve">REGION: </t>
  </si>
  <si>
    <t>Bokmål</t>
  </si>
  <si>
    <t>Språk</t>
  </si>
  <si>
    <t>Kolonne</t>
  </si>
  <si>
    <t>Kjønn</t>
  </si>
  <si>
    <t>Velg språk i listen:</t>
  </si>
  <si>
    <t>Gutt/mann</t>
  </si>
  <si>
    <t>Jente/kvinne</t>
  </si>
  <si>
    <t>Nynorsk</t>
  </si>
  <si>
    <t>English</t>
  </si>
  <si>
    <t>Verdi</t>
  </si>
  <si>
    <t>Engelsk</t>
  </si>
  <si>
    <t>Adoptert</t>
  </si>
  <si>
    <t>(dersom vedkommende  er adoptert, skal adoptivforeldrene førest opp som foreldre)</t>
  </si>
  <si>
    <t>(dersom vedkommande  er adoptert, skal adoptivforeldra førast opp som foreldre)</t>
  </si>
  <si>
    <t>(If child is adopted, the parents adopting the child are to be named as parents)</t>
  </si>
  <si>
    <t>*Forsamling</t>
  </si>
  <si>
    <t>U.DatoAttest</t>
  </si>
  <si>
    <t>, den  ...  20...</t>
  </si>
  <si>
    <t>, the  ...  20...</t>
  </si>
  <si>
    <t>Adresse</t>
  </si>
  <si>
    <t>Address</t>
  </si>
  <si>
    <t>Opplysninger</t>
  </si>
  <si>
    <t>Andre opplysninger</t>
  </si>
  <si>
    <t>Andre opplysningar</t>
  </si>
  <si>
    <t>Other information</t>
  </si>
  <si>
    <t>Utskrift</t>
  </si>
  <si>
    <t>Attesten er utskrift av protokollen for</t>
  </si>
  <si>
    <t>This certificate is a transcript of the protocol for</t>
  </si>
  <si>
    <t>Dkirke</t>
  </si>
  <si>
    <t>Barnets/foreldras kirketilhørighet</t>
  </si>
  <si>
    <t>Barnets/foreldras kyrkjetilhørsel</t>
  </si>
  <si>
    <t>Church affiliation</t>
  </si>
  <si>
    <t>Bosted</t>
  </si>
  <si>
    <t>Bosted (fullstendig adresse)</t>
  </si>
  <si>
    <t>Bustad (fullstendig adresse)</t>
  </si>
  <si>
    <t>Address (complete)</t>
  </si>
  <si>
    <t>Kommune</t>
  </si>
  <si>
    <t>Bostedskommune da barnet ble født</t>
  </si>
  <si>
    <t>Bustadskommune då barnet vart fødd</t>
  </si>
  <si>
    <t>"Kommune" when child was born</t>
  </si>
  <si>
    <t>U.Dato</t>
  </si>
  <si>
    <t>dato</t>
  </si>
  <si>
    <t>date</t>
  </si>
  <si>
    <t>U.den</t>
  </si>
  <si>
    <t>den……………………………..</t>
  </si>
  <si>
    <t>the……………………………..</t>
  </si>
  <si>
    <t>Døpt</t>
  </si>
  <si>
    <t>Døypt</t>
  </si>
  <si>
    <t>Baptized</t>
  </si>
  <si>
    <t>Døper</t>
  </si>
  <si>
    <t>Dåp utført av</t>
  </si>
  <si>
    <t>Dåp utførd av</t>
  </si>
  <si>
    <t>Baptized by</t>
  </si>
  <si>
    <t>Luthersk</t>
  </si>
  <si>
    <t>Dåpen er utførd i samsvar med evangelisk luthersk lære</t>
  </si>
  <si>
    <t>The baptism was conducted in accordance with Evangelical Lutheran teachings</t>
  </si>
  <si>
    <t>Attest</t>
  </si>
  <si>
    <t>Certificate of Baptism</t>
  </si>
  <si>
    <t>Dåpsbarnet</t>
  </si>
  <si>
    <t>DÅPSBARNET/ DEN DØPTE VOKSNE</t>
  </si>
  <si>
    <t>DÅPSBARNET/ DEN DØYPTE VAKSNE</t>
  </si>
  <si>
    <t>THE BAPTIZED</t>
  </si>
  <si>
    <t>Ddato</t>
  </si>
  <si>
    <t>Dåpsdato</t>
  </si>
  <si>
    <t>Date of Baptism</t>
  </si>
  <si>
    <t>Melding</t>
  </si>
  <si>
    <t>DÅPSMELDING</t>
  </si>
  <si>
    <t xml:space="preserve">DÅPSMELDING       </t>
  </si>
  <si>
    <t>Protokoll</t>
  </si>
  <si>
    <t>Dåpsprotokoll</t>
  </si>
  <si>
    <t>DÅPSPROTOKOLL</t>
  </si>
  <si>
    <t>Protocol of Baptism</t>
  </si>
  <si>
    <t>Dsted</t>
  </si>
  <si>
    <t>Dåpssted</t>
  </si>
  <si>
    <t>Dåpsstad</t>
  </si>
  <si>
    <t>Place of Baptism</t>
  </si>
  <si>
    <t>Dforsamling</t>
  </si>
  <si>
    <t>eller forsamling?</t>
  </si>
  <si>
    <t>or congregation?</t>
  </si>
  <si>
    <t>Fmelding</t>
  </si>
  <si>
    <t>Er melding om valg av navn sendt til folkeregisteret (ja/nei)?</t>
  </si>
  <si>
    <t>Er melding om val av namn sendt folkeregisteret (ja/nei)?</t>
  </si>
  <si>
    <t>Has choice of name been reported to the authorities? (yes/no)</t>
  </si>
  <si>
    <t>Org</t>
  </si>
  <si>
    <t>etter felles "Ordning for dåp" i de tre misjonsorganisasjonene.</t>
  </si>
  <si>
    <t>etter felles "Ordning for dåp" i dei tre misjonsorganisasjonane.</t>
  </si>
  <si>
    <t>according to the document "Ordning for dåp" in the three mission-organizations.</t>
  </si>
  <si>
    <t>Faddere</t>
  </si>
  <si>
    <t>FADDERE</t>
  </si>
  <si>
    <t>FADRAR</t>
  </si>
  <si>
    <t>GODPARENTS</t>
  </si>
  <si>
    <t>Far</t>
  </si>
  <si>
    <t>FAR</t>
  </si>
  <si>
    <t>FATHER</t>
  </si>
  <si>
    <t>FarSmå</t>
  </si>
  <si>
    <t>Father</t>
  </si>
  <si>
    <t>For1</t>
  </si>
  <si>
    <t>For gutt</t>
  </si>
  <si>
    <t>For gut</t>
  </si>
  <si>
    <t>For boy</t>
  </si>
  <si>
    <t>For2</t>
  </si>
  <si>
    <t>For jente</t>
  </si>
  <si>
    <t>For girl</t>
  </si>
  <si>
    <t>For3</t>
  </si>
  <si>
    <t>For mann</t>
  </si>
  <si>
    <t>For male</t>
  </si>
  <si>
    <t>For4</t>
  </si>
  <si>
    <t>For kvinne</t>
  </si>
  <si>
    <t>For female</t>
  </si>
  <si>
    <t>Foreldre</t>
  </si>
  <si>
    <t>Parents</t>
  </si>
  <si>
    <t>formann</t>
  </si>
  <si>
    <t>Chairman/Congregational leader</t>
  </si>
  <si>
    <t>Fnavn</t>
  </si>
  <si>
    <t>Fornavn og eventuelle mellomnavn</t>
  </si>
  <si>
    <t>Førenamn og eventuelle mellomnamn</t>
  </si>
  <si>
    <t>Personal name (and middle name/names)</t>
  </si>
  <si>
    <t>Fullt navn</t>
  </si>
  <si>
    <t>Fullt navn (slektsnavn, fornavn og eventuelle mellomnavn)</t>
  </si>
  <si>
    <t>Fullt namn (slektsnamn, førenamn og eventuelle mellomnamn)</t>
  </si>
  <si>
    <t>Name (Full name)</t>
  </si>
  <si>
    <t>Fsted</t>
  </si>
  <si>
    <t>Fødested/kommune</t>
  </si>
  <si>
    <t>Fødestad/kommune</t>
  </si>
  <si>
    <t>Place of birth</t>
  </si>
  <si>
    <t>Fnr</t>
  </si>
  <si>
    <t>Fødselsnummer</t>
  </si>
  <si>
    <t>Personal number</t>
  </si>
  <si>
    <t>Fødselsdato</t>
  </si>
  <si>
    <t xml:space="preserve">Date of birth </t>
  </si>
  <si>
    <t>Født</t>
  </si>
  <si>
    <t>Fødd</t>
  </si>
  <si>
    <t>Born</t>
  </si>
  <si>
    <t>Forsamling</t>
  </si>
  <si>
    <t>Hvilken forsamling</t>
  </si>
  <si>
    <t>Kva forsamling?</t>
  </si>
  <si>
    <t>Kirke</t>
  </si>
  <si>
    <t>Kirketilhørighet</t>
  </si>
  <si>
    <t>Kyrkjetilhørsel</t>
  </si>
  <si>
    <t>KJØNN (velg i listen)</t>
  </si>
  <si>
    <t>KJØNN (velg i lista)</t>
  </si>
  <si>
    <t>SEX (choose from the list)</t>
  </si>
  <si>
    <t>Dmelding</t>
  </si>
  <si>
    <t>MELDING SKAL EVT. SENDEST TIL:</t>
  </si>
  <si>
    <t>MELDING SKAL EVT. SENDAST TIL:</t>
  </si>
  <si>
    <t>Report to be sent to</t>
  </si>
  <si>
    <t>Fellesskap</t>
  </si>
  <si>
    <t>Misjonsfellesskap</t>
  </si>
  <si>
    <t>NLM affiliation</t>
  </si>
  <si>
    <t>Mor</t>
  </si>
  <si>
    <t>MOR</t>
  </si>
  <si>
    <t>MOTHER</t>
  </si>
  <si>
    <t>MorSmå</t>
  </si>
  <si>
    <t>Mother</t>
  </si>
  <si>
    <t>Navn</t>
  </si>
  <si>
    <t>Namn</t>
  </si>
  <si>
    <t>Name</t>
  </si>
  <si>
    <t>NLM</t>
  </si>
  <si>
    <t>Norsk Luthersk Misjonssamband</t>
  </si>
  <si>
    <t>Norwegian Lutheran Mission</t>
  </si>
  <si>
    <t>Nummer</t>
  </si>
  <si>
    <t>Nummer:</t>
  </si>
  <si>
    <t>Number:</t>
  </si>
  <si>
    <t>Registrering</t>
  </si>
  <si>
    <t xml:space="preserve">Registreringa utført av: </t>
  </si>
  <si>
    <t xml:space="preserve">Registreringa utførd av: </t>
  </si>
  <si>
    <t xml:space="preserve">Registration performed by: </t>
  </si>
  <si>
    <t>S.Register</t>
  </si>
  <si>
    <t>Registreringsskjema om dåp</t>
  </si>
  <si>
    <t>Registration of Baptism</t>
  </si>
  <si>
    <t>Sendes.dap</t>
  </si>
  <si>
    <t>Sendes til N.L. Misjonssambands hovedkontor som PDF-fil til: dap@nlm.no</t>
  </si>
  <si>
    <t>Sendest til N.L. Misjonssambands hovedkontor som PDF-fil til: dap@nlm.no</t>
  </si>
  <si>
    <t>To be sent to the NLM Head Office as a pdf document: dap@nlm.no</t>
  </si>
  <si>
    <t>Enavn</t>
  </si>
  <si>
    <t>Slektsnavn</t>
  </si>
  <si>
    <t>Slektsnamn</t>
  </si>
  <si>
    <t>Family name</t>
  </si>
  <si>
    <t>U.Sted</t>
  </si>
  <si>
    <t>sted</t>
  </si>
  <si>
    <t>stad</t>
  </si>
  <si>
    <t>place</t>
  </si>
  <si>
    <t>Prest</t>
  </si>
  <si>
    <t>Til (sokneprest i  Den norske kirke/forstander i annet luthersk kirkesamfunn)</t>
  </si>
  <si>
    <t>Til (sokneprest i  Den norske kyrkja/forstandar i anna luthersk kyrkjesamfunn)</t>
  </si>
  <si>
    <t>To (minister in The norwegian church / other lutheran church)</t>
  </si>
  <si>
    <t>U.Skrift</t>
  </si>
  <si>
    <t>underskrift av formann/forsamlingsleder</t>
  </si>
  <si>
    <t>underskrift av formann/forsamlingsleiar</t>
  </si>
  <si>
    <t>signature, chairman/congregational leader</t>
  </si>
  <si>
    <t>Meldingstekst</t>
  </si>
  <si>
    <t>Vi har gleden av å melde fra om følgende dåp. I samråd med foreldrene ber vi om at dåpen blir registrert. Vi viser til avtale vedrørende dåp mellom Dnk og de tre misjonsorganisasjonene NLM, ImF og Normisjon av 22.10.2010.</t>
  </si>
  <si>
    <t>Vi har gleda av å melde frå om fylgjande dåp. I samråd med foreldra bed vi om at dåpen vert registrert.Vi viser til avtale vedrørande dåp mellom Dnk og dei tre misjonsorganisasjonane NLM, ImF og Normisjon av 22.10.2010.</t>
  </si>
  <si>
    <t>Ø.Ddato</t>
  </si>
  <si>
    <t>Ønske om dåpsdato</t>
  </si>
  <si>
    <t>Ynskje om dåpsdato</t>
  </si>
  <si>
    <t>Requested date of baptism</t>
  </si>
  <si>
    <t>Ø.Dsted</t>
  </si>
  <si>
    <t>Ønske om dåpssted</t>
  </si>
  <si>
    <t>Ynskje om dåpsstad</t>
  </si>
  <si>
    <t>Requested place for baptism</t>
  </si>
  <si>
    <t>Mnr</t>
  </si>
  <si>
    <t>Medlemsnr.</t>
  </si>
  <si>
    <t>Fylles</t>
  </si>
  <si>
    <t>Fylles ut av NLM trossamfunn</t>
  </si>
  <si>
    <t>Fyllest ut av NLM trossamfunn</t>
  </si>
  <si>
    <t>Innmelding</t>
  </si>
  <si>
    <t>Innmelding i NLM trossamfunn</t>
  </si>
  <si>
    <t>InnmBarn</t>
  </si>
  <si>
    <t>Innmelding av barn i NLM trossamfunn</t>
  </si>
  <si>
    <t>Innmelding av born i NLM trossamfunn</t>
  </si>
  <si>
    <t>Voksne</t>
  </si>
  <si>
    <t>Skjema for voksne. For barn, bruk skjemaet «Innmelding av barn i NLM trossamfunn».</t>
  </si>
  <si>
    <t>Skjema for vaksne. For born, bruk skjemaet «Innmelding av born i NLM trossamfunn».</t>
  </si>
  <si>
    <t>Barn</t>
  </si>
  <si>
    <t>Skjema for barn under 15 år. For voksne, bruk skjemaet «Innmelding i NLM trossamfunn».</t>
  </si>
  <si>
    <t>Skjema for born under 15 år. For vaksne, bruk skjemaet «Innmelding i NLM trossamfunn».</t>
  </si>
  <si>
    <t>JegVil</t>
  </si>
  <si>
    <t xml:space="preserve">Jeg vil med dette melde meg inn i NLM trossamfunn. </t>
  </si>
  <si>
    <t>Eg vil med dette melde meg inn i NLM trossamfunn.</t>
  </si>
  <si>
    <t>JegVilBarn</t>
  </si>
  <si>
    <t xml:space="preserve">Jeg/vi vil med dette melde følgende barn under 15 år inn i NLM trossamfunn. </t>
  </si>
  <si>
    <t>Eg/me vil med dette melde fylgjande born under 15 år inn i NLM trossamfunn.</t>
  </si>
  <si>
    <t>BareEn</t>
  </si>
  <si>
    <t>En kan ikke være medlem i flere registrerte tros- eller livssynssamfunn i Norge samtidig. NLM trossamfunn skal ved innmelding forespørre om eventuelt medlemskap i annet tros- eller livssynssamfunn i Norge er brakt til opphør.</t>
  </si>
  <si>
    <t>Ein kan ikkje vere medlem i fleire registrerte trus- eller livssynssamfunn i Noreg på same tid. NLM trossamfunn skal ved innmelding spørjet etter om eventuelt medlemskap i anna trus- eller livsynssamfunn i Noreg er brakt til opphøyr.</t>
  </si>
  <si>
    <t>BareVoksne</t>
  </si>
  <si>
    <r>
      <rPr>
        <i/>
        <sz val="11"/>
        <color theme="1"/>
        <rFont val="Calibri"/>
        <family val="2"/>
        <scheme val="minor"/>
      </rPr>
      <t xml:space="preserve">Det er ditt ansvar å melde deg ut av andre trossamfunn </t>
    </r>
    <r>
      <rPr>
        <i/>
        <u/>
        <sz val="11"/>
        <color theme="1"/>
        <rFont val="Calibri"/>
        <family val="2"/>
        <scheme val="minor"/>
      </rPr>
      <t>FØR</t>
    </r>
    <r>
      <rPr>
        <i/>
        <sz val="11"/>
        <color theme="1"/>
        <rFont val="Calibri"/>
        <family val="2"/>
        <scheme val="minor"/>
      </rPr>
      <t xml:space="preserve"> du melder deg inn i NLM trossamfunn.</t>
    </r>
  </si>
  <si>
    <t>Det er ditt eige ansvar å melde deg ut av andre trussamfunn FØR du melder deg inn i NLM trossamfunn.</t>
  </si>
  <si>
    <t>BareBarn</t>
  </si>
  <si>
    <r>
      <t xml:space="preserve">Det er ditt ansvar å melde barnet ut av andre trossamfunn </t>
    </r>
    <r>
      <rPr>
        <i/>
        <u/>
        <sz val="11"/>
        <color theme="1"/>
        <rFont val="Calibri"/>
        <family val="2"/>
        <scheme val="minor"/>
      </rPr>
      <t>FØR</t>
    </r>
    <r>
      <rPr>
        <i/>
        <sz val="11"/>
        <color theme="1"/>
        <rFont val="Calibri"/>
        <family val="2"/>
        <scheme val="minor"/>
      </rPr>
      <t xml:space="preserve"> du melder det inn i NLM trossamfunn.</t>
    </r>
  </si>
  <si>
    <t>Det er ditt eige ansvar å melde bornet ut av andre trussamfunn FØR du melder det inn i NLM trossamfunn.</t>
  </si>
  <si>
    <t>Bekreft1</t>
  </si>
  <si>
    <t>Jeg bekrefter at jeg ikke er medlem i Den norske kirke eller annet tros- eller livssynssamfunn i Norge.</t>
  </si>
  <si>
    <t>Eg stadfestar at eg ikkje er medlem i Den norske kyrkja eller anna trus- eller livssynssamfunn i Noreg.</t>
  </si>
  <si>
    <t>Bekreft2</t>
  </si>
  <si>
    <t xml:space="preserve">Jeg bekrefter at jeg er døpt med den kristne dåp, i den treenige Guds navn. </t>
  </si>
  <si>
    <t>Eg stadfestar at eg er døypt med den kristne i dåp, i den treeinige Guds namn.</t>
  </si>
  <si>
    <t>BekreftB</t>
  </si>
  <si>
    <t>Jeg/vi bekrefter at barnet ikke er medlem i Den norske kirke eller annet tros- eller livssynssamfunn i Norge.</t>
  </si>
  <si>
    <t>Eg/me stadfestar at bornet ikkje er medlem i Den norske kyrkja elle anna trus- eller livssamfunn i Noreg.</t>
  </si>
  <si>
    <t>Krav</t>
  </si>
  <si>
    <t xml:space="preserve">Det er et krav at medlemmer i NLM trossamfunn er døpte. </t>
  </si>
  <si>
    <t>Det er eit krav at medlemmer i NLM trussamfunn er døypte.</t>
  </si>
  <si>
    <t>Info</t>
  </si>
  <si>
    <t>Personlig informasjon</t>
  </si>
  <si>
    <t>Personleg informasjon</t>
  </si>
  <si>
    <t>InfoB</t>
  </si>
  <si>
    <t>Informasjon om barnet</t>
  </si>
  <si>
    <t>Informasjon om bornet</t>
  </si>
  <si>
    <t>Fyll</t>
  </si>
  <si>
    <t>Fyll inn med blokkbokstaver</t>
  </si>
  <si>
    <t>Fyll inn med blokkbokstavar</t>
  </si>
  <si>
    <t>Fornavn</t>
  </si>
  <si>
    <t>Førenamn</t>
  </si>
  <si>
    <t>Etternavn</t>
  </si>
  <si>
    <t>Etternamn</t>
  </si>
  <si>
    <t>Fødselsnr. (11 siffer)</t>
  </si>
  <si>
    <t>Adr</t>
  </si>
  <si>
    <t>Pnr</t>
  </si>
  <si>
    <t>Postnummer</t>
  </si>
  <si>
    <t>Psted</t>
  </si>
  <si>
    <t>Poststed</t>
  </si>
  <si>
    <t>Poststad</t>
  </si>
  <si>
    <t>Mobil</t>
  </si>
  <si>
    <t>Mobiltelefon</t>
  </si>
  <si>
    <t>Mail</t>
  </si>
  <si>
    <t>E-post</t>
  </si>
  <si>
    <t>Signatur</t>
  </si>
  <si>
    <t>Sted og dato</t>
  </si>
  <si>
    <t>Stad og dato</t>
  </si>
  <si>
    <t>U.skrift</t>
  </si>
  <si>
    <t>Underskrift</t>
  </si>
  <si>
    <t>Sendes</t>
  </si>
  <si>
    <t>Skjemaet sendes til: NLM trossamfunn, Sinsenveien 25, 0572 Oslo</t>
  </si>
  <si>
    <t>Skjemaet sendest til: NLM trossamfunn, Sinsenveien 25, 0572 Oslo</t>
  </si>
  <si>
    <t>Foreldre/verge</t>
  </si>
  <si>
    <t>…………………………</t>
  </si>
  <si>
    <t>…………………………………………………………………………………………</t>
  </si>
  <si>
    <t>……………………….</t>
  </si>
  <si>
    <t>……………………………………………………………………………………………..</t>
  </si>
  <si>
    <t>formann/forsamlingsleder/pastor</t>
  </si>
  <si>
    <t>formann/forsamlingsleiar/pastor</t>
  </si>
  <si>
    <t>Dåpsattest for dåp utført i Norsk Luthersk Misjonssamband</t>
  </si>
  <si>
    <t>Dåpsattest for dåp utførd i Norsk Luthersk Misjonssamband</t>
  </si>
  <si>
    <t>* forsamling/lag i Misjonssambandet som står for dåpen</t>
  </si>
  <si>
    <t>* Congregation/fellowship in Misjonssambandet responsible for the baptism.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</si>
</sst>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
    <numFmt numFmtId="165" formatCode="dd/mm/yyyy;@"/>
    <numFmt numFmtId="166" formatCode="000000"/>
    <numFmt numFmtId="167" formatCode="00\-00\-0000"/>
  </numFmts>
  <fonts count="32" x14ac:knownFonts="1">
    <font>
      <sz val="11"/>
      <color theme="1"/>
      <name val="Calibri"/>
      <family val="2"/>
      <scheme val="minor"/>
    </font>
    <font>
      <sz val="11"/>
      <color theme="1"/>
      <name val="Arial Black"/>
      <family val="2"/>
    </font>
    <font>
      <sz val="12"/>
      <color theme="1"/>
      <name val="Arial Black"/>
      <family val="2"/>
    </font>
    <font>
      <sz val="12"/>
      <color theme="1"/>
      <name val="Arial"/>
      <family val="2"/>
    </font>
    <font>
      <sz val="8"/>
      <color theme="1"/>
      <name val="Arial Black"/>
      <family val="2"/>
    </font>
    <font>
      <sz val="8"/>
      <color theme="1"/>
      <name val="Arial"/>
      <family val="2"/>
    </font>
    <font>
      <sz val="8"/>
      <color theme="1"/>
      <name val="Times New Roman"/>
      <family val="1"/>
    </font>
    <font>
      <sz val="11"/>
      <color theme="1"/>
      <name val="Times New Roman"/>
      <family val="1"/>
    </font>
    <font>
      <sz val="8"/>
      <color theme="1"/>
      <name val="Calibri"/>
      <family val="2"/>
      <scheme val="minor"/>
    </font>
    <font>
      <sz val="18"/>
      <color theme="1"/>
      <name val="Arial Black"/>
      <family val="2"/>
    </font>
    <font>
      <sz val="12"/>
      <color theme="1"/>
      <name val="Times New Roman"/>
      <family val="1"/>
    </font>
    <font>
      <b/>
      <sz val="16"/>
      <color theme="1"/>
      <name val="Times New Roman"/>
      <family val="1"/>
    </font>
    <font>
      <sz val="16"/>
      <color theme="1"/>
      <name val="Arial Black"/>
      <family val="2"/>
    </font>
    <font>
      <b/>
      <sz val="12"/>
      <color theme="1"/>
      <name val="Times New Roman"/>
      <family val="1"/>
    </font>
    <font>
      <b/>
      <sz val="18"/>
      <color theme="1"/>
      <name val="Arial"/>
      <family val="2"/>
    </font>
    <font>
      <b/>
      <sz val="11"/>
      <color theme="1"/>
      <name val="Arial"/>
      <family val="2"/>
    </font>
    <font>
      <sz val="20"/>
      <color theme="1"/>
      <name val="Arial Black"/>
      <family val="2"/>
    </font>
    <font>
      <sz val="10"/>
      <color theme="1"/>
      <name val="Times New Roman"/>
      <family val="1"/>
    </font>
    <font>
      <b/>
      <sz val="10"/>
      <color theme="1"/>
      <name val="Times New Roman"/>
      <family val="1"/>
    </font>
    <font>
      <sz val="9"/>
      <color theme="1"/>
      <name val="Times New Roman"/>
      <family val="1"/>
    </font>
    <font>
      <sz val="10"/>
      <color theme="1"/>
      <name val="Calibri"/>
      <family val="2"/>
      <scheme val="minor"/>
    </font>
    <font>
      <sz val="10"/>
      <color theme="1"/>
      <name val="Arial"/>
      <family val="2"/>
    </font>
    <font>
      <sz val="14"/>
      <color theme="1"/>
      <name val="Arial Black"/>
      <family val="2"/>
    </font>
    <font>
      <sz val="11"/>
      <color theme="1"/>
      <name val="Arial"/>
      <family val="2"/>
    </font>
    <font>
      <sz val="10"/>
      <color theme="1"/>
      <name val="Arial Black"/>
      <family val="2"/>
    </font>
    <font>
      <sz val="8"/>
      <name val="Times New Roman"/>
      <family val="1"/>
    </font>
    <font>
      <sz val="11"/>
      <name val="Times New Roman"/>
      <family val="1"/>
    </font>
    <font>
      <i/>
      <sz val="11"/>
      <color theme="1"/>
      <name val="Calibri"/>
      <family val="2"/>
      <scheme val="minor"/>
    </font>
    <font>
      <i/>
      <u/>
      <sz val="11"/>
      <color theme="1"/>
      <name val="Calibri"/>
      <family val="2"/>
      <scheme val="minor"/>
    </font>
    <font>
      <sz val="11"/>
      <color theme="0"/>
      <name val="Calibri"/>
      <family val="2"/>
      <scheme val="minor"/>
    </font>
    <font>
      <sz val="11"/>
      <color rgb="FF000000"/>
      <name val="Calibri"/>
      <family val="2"/>
      <scheme val="minor"/>
    </font>
    <font>
      <sz val="13"/>
      <color theme="1"/>
      <name val="Arial Black"/>
      <family val="2"/>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uble">
        <color auto="1"/>
      </right>
      <top style="double">
        <color auto="1"/>
      </top>
      <bottom/>
      <diagonal/>
    </border>
    <border>
      <left/>
      <right style="double">
        <color auto="1"/>
      </right>
      <top/>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style="double">
        <color auto="1"/>
      </right>
      <top/>
      <bottom style="double">
        <color auto="1"/>
      </bottom>
      <diagonal/>
    </border>
    <border>
      <left/>
      <right style="double">
        <color auto="1"/>
      </right>
      <top style="thin">
        <color auto="1"/>
      </top>
      <bottom/>
      <diagonal/>
    </border>
    <border>
      <left/>
      <right style="double">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double">
        <color auto="1"/>
      </top>
      <bottom/>
      <diagonal/>
    </border>
  </borders>
  <cellStyleXfs count="1">
    <xf numFmtId="0" fontId="0" fillId="0" borderId="0"/>
  </cellStyleXfs>
  <cellXfs count="211">
    <xf numFmtId="0" fontId="0" fillId="0" borderId="0" xfId="0"/>
    <xf numFmtId="0" fontId="1" fillId="0" borderId="0" xfId="0" applyFont="1"/>
    <xf numFmtId="0" fontId="2" fillId="0" borderId="0" xfId="0" applyFont="1"/>
    <xf numFmtId="0" fontId="6" fillId="0" borderId="1" xfId="0" applyFont="1" applyBorder="1"/>
    <xf numFmtId="0" fontId="6" fillId="0" borderId="4" xfId="0" applyFont="1" applyBorder="1"/>
    <xf numFmtId="0" fontId="6" fillId="0" borderId="14" xfId="0" applyFont="1" applyBorder="1"/>
    <xf numFmtId="0" fontId="7" fillId="0" borderId="19" xfId="0" applyFont="1" applyBorder="1"/>
    <xf numFmtId="0" fontId="6" fillId="0" borderId="15" xfId="0" applyFont="1" applyBorder="1"/>
    <xf numFmtId="0" fontId="11" fillId="0" borderId="17" xfId="0" applyFont="1" applyBorder="1"/>
    <xf numFmtId="0" fontId="12" fillId="0" borderId="0" xfId="0" applyFont="1"/>
    <xf numFmtId="165" fontId="7" fillId="0" borderId="15" xfId="0" applyNumberFormat="1" applyFont="1" applyBorder="1" applyAlignment="1">
      <alignment horizontal="left"/>
    </xf>
    <xf numFmtId="0" fontId="6" fillId="0" borderId="22" xfId="0" applyFont="1" applyBorder="1"/>
    <xf numFmtId="0" fontId="6" fillId="0" borderId="24" xfId="0" applyFont="1" applyBorder="1"/>
    <xf numFmtId="166" fontId="7" fillId="0" borderId="25" xfId="0" applyNumberFormat="1" applyFont="1" applyBorder="1" applyAlignment="1">
      <alignment horizontal="left"/>
    </xf>
    <xf numFmtId="0" fontId="7" fillId="0" borderId="25" xfId="0" applyFont="1" applyBorder="1"/>
    <xf numFmtId="0" fontId="0" fillId="0" borderId="0" xfId="0" applyAlignment="1">
      <alignment vertical="center"/>
    </xf>
    <xf numFmtId="0" fontId="1" fillId="0" borderId="0" xfId="0" applyFont="1" applyAlignment="1">
      <alignment vertical="center"/>
    </xf>
    <xf numFmtId="0" fontId="16" fillId="0" borderId="0" xfId="0" applyFont="1"/>
    <xf numFmtId="0" fontId="20" fillId="0" borderId="0" xfId="0" applyFont="1"/>
    <xf numFmtId="0" fontId="4" fillId="0" borderId="27" xfId="0" applyFont="1" applyBorder="1" applyAlignment="1">
      <alignment vertical="top" wrapText="1"/>
    </xf>
    <xf numFmtId="0" fontId="7" fillId="0" borderId="11" xfId="0" applyFont="1" applyBorder="1" applyAlignment="1" applyProtection="1">
      <alignment horizontal="left"/>
      <protection locked="0"/>
    </xf>
    <xf numFmtId="0" fontId="7" fillId="0" borderId="8" xfId="0" applyFont="1" applyBorder="1" applyAlignment="1" applyProtection="1">
      <alignment horizontal="left"/>
      <protection locked="0"/>
    </xf>
    <xf numFmtId="49" fontId="17" fillId="0" borderId="13" xfId="0" applyNumberFormat="1" applyFont="1" applyBorder="1" applyProtection="1">
      <protection locked="0"/>
    </xf>
    <xf numFmtId="49" fontId="7" fillId="0" borderId="11" xfId="0" applyNumberFormat="1" applyFont="1" applyBorder="1" applyProtection="1">
      <protection locked="0"/>
    </xf>
    <xf numFmtId="0" fontId="17" fillId="0" borderId="10" xfId="0" applyFont="1" applyBorder="1" applyProtection="1">
      <protection locked="0"/>
    </xf>
    <xf numFmtId="0" fontId="23" fillId="0" borderId="0" xfId="0" applyFont="1"/>
    <xf numFmtId="0" fontId="17" fillId="0" borderId="25" xfId="0" applyFont="1" applyBorder="1" applyAlignment="1">
      <alignment horizontal="left"/>
    </xf>
    <xf numFmtId="0" fontId="17" fillId="0" borderId="6" xfId="0" applyFont="1" applyBorder="1" applyAlignment="1">
      <alignment horizontal="left"/>
    </xf>
    <xf numFmtId="0" fontId="17" fillId="0" borderId="11" xfId="0" applyFont="1" applyBorder="1" applyProtection="1">
      <protection locked="0"/>
    </xf>
    <xf numFmtId="0" fontId="0" fillId="0" borderId="0" xfId="0" applyAlignment="1" applyProtection="1">
      <alignment vertical="center"/>
      <protection locked="0"/>
    </xf>
    <xf numFmtId="0" fontId="0" fillId="0" borderId="0" xfId="0" applyProtection="1">
      <protection locked="0"/>
    </xf>
    <xf numFmtId="0" fontId="19" fillId="2" borderId="3" xfId="0" applyFont="1" applyFill="1" applyBorder="1" applyAlignment="1">
      <alignment vertical="center"/>
    </xf>
    <xf numFmtId="0" fontId="17" fillId="0" borderId="10" xfId="0" applyFont="1" applyBorder="1" applyAlignment="1">
      <alignment vertical="center"/>
    </xf>
    <xf numFmtId="0" fontId="17" fillId="2" borderId="3" xfId="0" applyFont="1" applyFill="1" applyBorder="1"/>
    <xf numFmtId="0" fontId="17" fillId="2" borderId="2" xfId="0" applyFont="1" applyFill="1" applyBorder="1"/>
    <xf numFmtId="0" fontId="17" fillId="2" borderId="2" xfId="0" applyFont="1" applyFill="1" applyBorder="1" applyAlignment="1">
      <alignment vertical="center"/>
    </xf>
    <xf numFmtId="0" fontId="17" fillId="2" borderId="3" xfId="0" applyFont="1" applyFill="1" applyBorder="1" applyAlignment="1">
      <alignment vertical="center"/>
    </xf>
    <xf numFmtId="0" fontId="19" fillId="2" borderId="1" xfId="0" applyFont="1" applyFill="1" applyBorder="1" applyAlignment="1">
      <alignment horizontal="left" vertical="center"/>
    </xf>
    <xf numFmtId="0" fontId="7" fillId="2" borderId="2" xfId="0" applyFont="1" applyFill="1" applyBorder="1" applyAlignment="1">
      <alignment horizontal="left"/>
    </xf>
    <xf numFmtId="0" fontId="7" fillId="2" borderId="3" xfId="0" applyFont="1" applyFill="1" applyBorder="1" applyAlignment="1">
      <alignment horizontal="left"/>
    </xf>
    <xf numFmtId="0" fontId="19" fillId="2" borderId="2" xfId="0" applyFont="1" applyFill="1" applyBorder="1" applyAlignment="1">
      <alignment vertical="center"/>
    </xf>
    <xf numFmtId="0" fontId="17" fillId="2" borderId="1" xfId="0" applyFont="1" applyFill="1" applyBorder="1"/>
    <xf numFmtId="0" fontId="19" fillId="2" borderId="1" xfId="0" applyFont="1" applyFill="1" applyBorder="1"/>
    <xf numFmtId="0" fontId="19" fillId="2" borderId="2" xfId="0" applyFont="1" applyFill="1" applyBorder="1"/>
    <xf numFmtId="0" fontId="19" fillId="2" borderId="9" xfId="0" applyFont="1" applyFill="1" applyBorder="1"/>
    <xf numFmtId="165" fontId="7" fillId="0" borderId="11" xfId="0" applyNumberFormat="1" applyFont="1" applyBorder="1" applyAlignment="1" applyProtection="1">
      <alignment horizontal="left"/>
      <protection locked="0"/>
    </xf>
    <xf numFmtId="165" fontId="7" fillId="0" borderId="4" xfId="0" applyNumberFormat="1" applyFont="1" applyBorder="1" applyAlignment="1">
      <alignment horizontal="left"/>
    </xf>
    <xf numFmtId="0" fontId="7" fillId="0" borderId="0" xfId="0" applyFont="1" applyProtection="1">
      <protection locked="0"/>
    </xf>
    <xf numFmtId="0" fontId="8" fillId="0" borderId="0" xfId="0" applyFont="1" applyAlignment="1">
      <alignment horizontal="center"/>
    </xf>
    <xf numFmtId="0" fontId="7" fillId="0" borderId="6" xfId="0" applyFont="1" applyBorder="1" applyAlignment="1">
      <alignment horizontal="left"/>
    </xf>
    <xf numFmtId="0" fontId="0" fillId="0" borderId="0" xfId="0" applyAlignment="1" applyProtection="1">
      <alignment horizontal="left" vertical="center"/>
      <protection locked="0"/>
    </xf>
    <xf numFmtId="0" fontId="19" fillId="2" borderId="9" xfId="0" applyFont="1" applyFill="1" applyBorder="1" applyAlignment="1">
      <alignment vertical="center"/>
    </xf>
    <xf numFmtId="0" fontId="19" fillId="2" borderId="1" xfId="0" applyFont="1" applyFill="1" applyBorder="1" applyAlignment="1">
      <alignment vertical="center"/>
    </xf>
    <xf numFmtId="164" fontId="7" fillId="0" borderId="11" xfId="0" applyNumberFormat="1" applyFont="1" applyBorder="1" applyAlignment="1" applyProtection="1">
      <alignment horizontal="left"/>
      <protection locked="0"/>
    </xf>
    <xf numFmtId="0" fontId="29" fillId="0" borderId="0" xfId="0" applyFont="1"/>
    <xf numFmtId="14" fontId="0" fillId="0" borderId="0" xfId="0" applyNumberFormat="1"/>
    <xf numFmtId="0" fontId="7" fillId="0" borderId="28" xfId="0" applyFont="1" applyBorder="1" applyAlignment="1" applyProtection="1">
      <alignment vertical="center" wrapText="1"/>
      <protection locked="0"/>
    </xf>
    <xf numFmtId="0" fontId="0" fillId="0" borderId="0" xfId="0" applyAlignment="1" applyProtection="1">
      <alignment horizontal="center"/>
      <protection locked="0"/>
    </xf>
    <xf numFmtId="0" fontId="0" fillId="0" borderId="0" xfId="0" applyAlignment="1">
      <alignment horizontal="left"/>
    </xf>
    <xf numFmtId="0" fontId="0" fillId="0" borderId="0" xfId="0" applyAlignment="1">
      <alignment wrapText="1"/>
    </xf>
    <xf numFmtId="0" fontId="6" fillId="0" borderId="9" xfId="0" applyFont="1" applyBorder="1" applyAlignment="1">
      <alignment vertical="center"/>
    </xf>
    <xf numFmtId="49" fontId="6" fillId="0" borderId="3" xfId="0" applyNumberFormat="1" applyFont="1" applyBorder="1"/>
    <xf numFmtId="164" fontId="7" fillId="0" borderId="11" xfId="0" applyNumberFormat="1" applyFont="1" applyBorder="1" applyAlignment="1">
      <alignment horizontal="left"/>
    </xf>
    <xf numFmtId="0" fontId="7" fillId="0" borderId="8" xfId="0" applyFont="1" applyBorder="1"/>
    <xf numFmtId="0" fontId="6" fillId="0" borderId="9" xfId="0" applyFont="1" applyBorder="1"/>
    <xf numFmtId="0" fontId="6" fillId="0" borderId="3" xfId="0" applyFont="1" applyBorder="1"/>
    <xf numFmtId="165" fontId="7" fillId="0" borderId="11" xfId="0" applyNumberFormat="1" applyFont="1" applyBorder="1" applyAlignment="1">
      <alignment horizontal="left"/>
    </xf>
    <xf numFmtId="0" fontId="7" fillId="0" borderId="11" xfId="0" applyFont="1" applyBorder="1" applyAlignment="1">
      <alignment horizontal="left"/>
    </xf>
    <xf numFmtId="0" fontId="6" fillId="0" borderId="1" xfId="0" applyFont="1" applyBorder="1" applyAlignment="1">
      <alignment vertical="center"/>
    </xf>
    <xf numFmtId="0" fontId="6" fillId="0" borderId="2" xfId="0" applyFont="1" applyBorder="1"/>
    <xf numFmtId="0" fontId="7" fillId="0" borderId="3" xfId="0" applyFont="1" applyBorder="1"/>
    <xf numFmtId="164" fontId="6" fillId="0" borderId="1" xfId="0" applyNumberFormat="1" applyFont="1" applyBorder="1" applyAlignment="1">
      <alignment horizontal="left" vertical="center"/>
    </xf>
    <xf numFmtId="0" fontId="25" fillId="0" borderId="9" xfId="0" applyFont="1" applyBorder="1" applyAlignment="1">
      <alignment horizontal="left" vertical="center"/>
    </xf>
    <xf numFmtId="0" fontId="17" fillId="0" borderId="4" xfId="0" applyFont="1" applyBorder="1" applyAlignment="1">
      <alignment horizontal="left"/>
    </xf>
    <xf numFmtId="0" fontId="9" fillId="0" borderId="0" xfId="0" applyFont="1"/>
    <xf numFmtId="0" fontId="23" fillId="0" borderId="0" xfId="0" applyFont="1" applyAlignment="1">
      <alignment horizontal="left" vertical="center"/>
    </xf>
    <xf numFmtId="0" fontId="2" fillId="0" borderId="0" xfId="0" applyFont="1" applyAlignment="1">
      <alignment vertical="center"/>
    </xf>
    <xf numFmtId="0" fontId="3" fillId="0" borderId="0" xfId="0" applyFont="1"/>
    <xf numFmtId="0" fontId="4" fillId="0" borderId="0" xfId="0" applyFont="1"/>
    <xf numFmtId="0" fontId="1" fillId="0" borderId="0" xfId="0" applyFont="1" applyAlignment="1">
      <alignment horizontal="left" vertical="center"/>
    </xf>
    <xf numFmtId="49" fontId="7" fillId="0" borderId="3" xfId="0" applyNumberFormat="1" applyFont="1" applyBorder="1"/>
    <xf numFmtId="164" fontId="7" fillId="0" borderId="6" xfId="0" applyNumberFormat="1" applyFont="1" applyBorder="1" applyAlignment="1">
      <alignment horizontal="left"/>
    </xf>
    <xf numFmtId="165" fontId="7" fillId="0" borderId="11" xfId="0" applyNumberFormat="1" applyFont="1" applyBorder="1" applyAlignment="1">
      <alignment horizontal="left" vertical="center"/>
    </xf>
    <xf numFmtId="0" fontId="7" fillId="0" borderId="6"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horizontal="left" vertical="center"/>
    </xf>
    <xf numFmtId="0" fontId="26" fillId="0" borderId="11" xfId="0" applyFont="1" applyBorder="1" applyAlignment="1">
      <alignment horizontal="left"/>
    </xf>
    <xf numFmtId="49" fontId="7" fillId="0" borderId="11" xfId="0" applyNumberFormat="1" applyFont="1" applyBorder="1" applyAlignment="1">
      <alignment horizontal="left"/>
    </xf>
    <xf numFmtId="0" fontId="19" fillId="0" borderId="1" xfId="0" applyFont="1" applyBorder="1"/>
    <xf numFmtId="0" fontId="19" fillId="0" borderId="2" xfId="0" applyFont="1" applyBorder="1"/>
    <xf numFmtId="0" fontId="19" fillId="0" borderId="9" xfId="0" applyFont="1" applyBorder="1"/>
    <xf numFmtId="0" fontId="17" fillId="0" borderId="10" xfId="0" applyFont="1" applyBorder="1" applyAlignment="1">
      <alignment horizontal="left"/>
    </xf>
    <xf numFmtId="0" fontId="17" fillId="0" borderId="11" xfId="0" applyFont="1" applyBorder="1" applyAlignment="1">
      <alignment horizontal="left"/>
    </xf>
    <xf numFmtId="0" fontId="4" fillId="0" borderId="27" xfId="0" applyFont="1" applyBorder="1" applyAlignment="1">
      <alignment vertical="center" wrapText="1"/>
    </xf>
    <xf numFmtId="0" fontId="17" fillId="0" borderId="27" xfId="0" applyFont="1" applyBorder="1" applyAlignment="1">
      <alignment horizontal="left"/>
    </xf>
    <xf numFmtId="0" fontId="15" fillId="0" borderId="0" xfId="0" applyFont="1"/>
    <xf numFmtId="0" fontId="0" fillId="3" borderId="0" xfId="0" applyFill="1" applyProtection="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30" fillId="0" borderId="0" xfId="0" applyFont="1"/>
    <xf numFmtId="0" fontId="30" fillId="0" borderId="0" xfId="0" applyFont="1" applyAlignment="1">
      <alignment vertical="center"/>
    </xf>
    <xf numFmtId="0" fontId="31" fillId="0" borderId="0" xfId="0" applyFont="1" applyAlignment="1">
      <alignment horizontal="left"/>
    </xf>
    <xf numFmtId="0" fontId="5" fillId="0" borderId="1" xfId="0" applyFont="1" applyBorder="1"/>
    <xf numFmtId="164" fontId="7" fillId="0" borderId="10" xfId="0" applyNumberFormat="1" applyFont="1" applyBorder="1" applyAlignment="1">
      <alignment horizontal="left"/>
    </xf>
    <xf numFmtId="0" fontId="2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4" fillId="0" borderId="1"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17" fillId="0" borderId="4" xfId="0" applyFont="1" applyBorder="1" applyAlignment="1" applyProtection="1">
      <alignment horizontal="left"/>
      <protection locked="0"/>
    </xf>
    <xf numFmtId="0" fontId="17" fillId="0" borderId="0" xfId="0" applyFont="1" applyAlignment="1" applyProtection="1">
      <alignment horizontal="left"/>
      <protection locked="0"/>
    </xf>
    <xf numFmtId="0" fontId="17" fillId="0" borderId="5" xfId="0" applyFont="1" applyBorder="1" applyAlignment="1" applyProtection="1">
      <alignment horizontal="left"/>
      <protection locked="0"/>
    </xf>
    <xf numFmtId="0" fontId="17" fillId="0" borderId="6" xfId="0" applyFont="1" applyBorder="1" applyAlignment="1" applyProtection="1">
      <alignment horizontal="left"/>
      <protection locked="0"/>
    </xf>
    <xf numFmtId="0" fontId="17" fillId="0" borderId="7" xfId="0" applyFont="1" applyBorder="1" applyAlignment="1" applyProtection="1">
      <alignment horizontal="left"/>
      <protection locked="0"/>
    </xf>
    <xf numFmtId="0" fontId="17" fillId="0" borderId="8" xfId="0" applyFont="1" applyBorder="1" applyAlignment="1" applyProtection="1">
      <alignment horizontal="left"/>
      <protection locked="0"/>
    </xf>
    <xf numFmtId="0" fontId="24"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4" xfId="0" applyFont="1" applyBorder="1" applyAlignment="1" applyProtection="1">
      <alignment horizontal="left"/>
      <protection locked="0"/>
    </xf>
    <xf numFmtId="0" fontId="7" fillId="0" borderId="0" xfId="0" applyFont="1" applyAlignment="1" applyProtection="1">
      <alignment horizontal="left"/>
      <protection locked="0"/>
    </xf>
    <xf numFmtId="0" fontId="7" fillId="0" borderId="5" xfId="0" applyFont="1" applyBorder="1" applyAlignment="1" applyProtection="1">
      <alignment horizontal="left"/>
      <protection locked="0"/>
    </xf>
    <xf numFmtId="0" fontId="21" fillId="0" borderId="12" xfId="0" applyFont="1" applyBorder="1" applyAlignment="1" applyProtection="1">
      <alignment horizontal="left" vertical="top" wrapText="1"/>
      <protection locked="0"/>
    </xf>
    <xf numFmtId="0" fontId="21" fillId="0" borderId="26"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7" fillId="0" borderId="6" xfId="0" applyFont="1" applyBorder="1" applyAlignment="1" applyProtection="1">
      <alignment horizontal="left"/>
      <protection locked="0"/>
    </xf>
    <xf numFmtId="0" fontId="7" fillId="0" borderId="8" xfId="0" applyFont="1" applyBorder="1" applyAlignment="1" applyProtection="1">
      <alignment horizontal="left"/>
      <protection locked="0"/>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7" fillId="0" borderId="12" xfId="0" applyFont="1" applyBorder="1" applyAlignment="1" applyProtection="1">
      <alignment horizontal="left"/>
      <protection locked="0"/>
    </xf>
    <xf numFmtId="0" fontId="7" fillId="0" borderId="13" xfId="0" applyFont="1" applyBorder="1" applyAlignment="1" applyProtection="1">
      <alignment horizontal="left"/>
      <protection locked="0"/>
    </xf>
    <xf numFmtId="0" fontId="7" fillId="0" borderId="12" xfId="0" applyFont="1" applyBorder="1" applyAlignment="1" applyProtection="1">
      <alignment vertical="center"/>
      <protection locked="0"/>
    </xf>
    <xf numFmtId="0" fontId="7" fillId="0" borderId="13" xfId="0" applyFont="1" applyBorder="1" applyAlignment="1" applyProtection="1">
      <alignment vertical="center"/>
      <protection locked="0"/>
    </xf>
    <xf numFmtId="165" fontId="7" fillId="0" borderId="12" xfId="0" applyNumberFormat="1" applyFont="1" applyBorder="1" applyAlignment="1" applyProtection="1">
      <alignment horizontal="left"/>
      <protection locked="0"/>
    </xf>
    <xf numFmtId="165" fontId="7" fillId="0" borderId="13" xfId="0" applyNumberFormat="1" applyFont="1" applyBorder="1" applyAlignment="1" applyProtection="1">
      <alignment horizontal="left"/>
      <protection locked="0"/>
    </xf>
    <xf numFmtId="167" fontId="7" fillId="0" borderId="6" xfId="0" applyNumberFormat="1" applyFont="1" applyBorder="1" applyAlignment="1" applyProtection="1">
      <alignment horizontal="left" vertical="center"/>
      <protection locked="0"/>
    </xf>
    <xf numFmtId="167" fontId="7" fillId="0" borderId="8" xfId="0" applyNumberFormat="1" applyFont="1" applyBorder="1" applyAlignment="1" applyProtection="1">
      <alignment horizontal="left" vertical="center"/>
      <protection locked="0"/>
    </xf>
    <xf numFmtId="0" fontId="18" fillId="2" borderId="12" xfId="0" applyFont="1" applyFill="1" applyBorder="1" applyAlignment="1">
      <alignment vertical="center"/>
    </xf>
    <xf numFmtId="0" fontId="18" fillId="2" borderId="26" xfId="0" applyFont="1" applyFill="1"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0" fillId="0" borderId="12" xfId="0" applyBorder="1" applyProtection="1">
      <protection locked="0"/>
    </xf>
    <xf numFmtId="0" fontId="0" fillId="0" borderId="13" xfId="0" applyBorder="1" applyProtection="1">
      <protection locked="0"/>
    </xf>
    <xf numFmtId="0" fontId="2" fillId="0" borderId="0" xfId="0" applyFont="1" applyAlignment="1" applyProtection="1">
      <alignment horizontal="left"/>
      <protection locked="0"/>
    </xf>
    <xf numFmtId="0" fontId="7" fillId="0" borderId="6" xfId="0" applyFont="1" applyBorder="1" applyProtection="1">
      <protection locked="0"/>
    </xf>
    <xf numFmtId="0" fontId="7" fillId="0" borderId="8" xfId="0" applyFont="1" applyBorder="1" applyProtection="1">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protection locked="0"/>
    </xf>
    <xf numFmtId="0" fontId="7" fillId="0" borderId="4" xfId="0" applyFont="1" applyBorder="1" applyProtection="1">
      <protection locked="0"/>
    </xf>
    <xf numFmtId="0" fontId="7" fillId="0" borderId="0" xfId="0" applyFont="1" applyProtection="1">
      <protection locked="0"/>
    </xf>
    <xf numFmtId="0" fontId="7" fillId="0" borderId="5" xfId="0" applyFont="1" applyBorder="1" applyProtection="1">
      <protection locked="0"/>
    </xf>
    <xf numFmtId="0" fontId="0" fillId="2" borderId="12" xfId="0" applyFill="1" applyBorder="1" applyAlignment="1">
      <alignment horizontal="left"/>
    </xf>
    <xf numFmtId="0" fontId="0" fillId="2" borderId="13" xfId="0" applyFill="1" applyBorder="1" applyAlignment="1">
      <alignment horizontal="left"/>
    </xf>
    <xf numFmtId="0" fontId="17" fillId="2" borderId="12" xfId="0" applyFont="1" applyFill="1" applyBorder="1" applyAlignment="1">
      <alignment horizontal="left"/>
    </xf>
    <xf numFmtId="0" fontId="17" fillId="2" borderId="26" xfId="0" applyFont="1" applyFill="1" applyBorder="1" applyAlignment="1">
      <alignment horizontal="left"/>
    </xf>
    <xf numFmtId="0" fontId="0" fillId="0" borderId="0" xfId="0" applyAlignment="1">
      <alignment horizontal="left" vertical="center"/>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24" fillId="0" borderId="10" xfId="0" applyFont="1" applyBorder="1" applyAlignment="1">
      <alignment vertical="center" wrapText="1"/>
    </xf>
    <xf numFmtId="0" fontId="24" fillId="0" borderId="11" xfId="0" applyFont="1" applyBorder="1" applyAlignment="1">
      <alignment vertical="center" wrapText="1"/>
    </xf>
    <xf numFmtId="0" fontId="10" fillId="0" borderId="6" xfId="0" applyFont="1" applyBorder="1" applyAlignment="1">
      <alignment horizontal="left"/>
    </xf>
    <xf numFmtId="0" fontId="10" fillId="0" borderId="8" xfId="0" applyFont="1" applyBorder="1" applyAlignment="1">
      <alignment horizontal="left"/>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7" fillId="0" borderId="4" xfId="0" applyFont="1" applyBorder="1" applyAlignment="1">
      <alignment horizontal="left"/>
    </xf>
    <xf numFmtId="0" fontId="7" fillId="0" borderId="0" xfId="0" applyFont="1" applyAlignment="1">
      <alignment horizontal="left"/>
    </xf>
    <xf numFmtId="0" fontId="7" fillId="0" borderId="5" xfId="0" applyFont="1" applyBorder="1" applyAlignment="1">
      <alignment horizontal="left"/>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8" xfId="0" applyFont="1" applyBorder="1" applyAlignment="1">
      <alignment horizontal="left"/>
    </xf>
    <xf numFmtId="0" fontId="8" fillId="0" borderId="0" xfId="0" applyFont="1" applyAlignment="1">
      <alignment horizontal="center" vertical="top"/>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7" fillId="0" borderId="0" xfId="0" applyFont="1" applyAlignment="1">
      <alignment horizontal="left"/>
    </xf>
    <xf numFmtId="0" fontId="17" fillId="0" borderId="7" xfId="0" applyFont="1" applyBorder="1" applyAlignment="1">
      <alignment horizontal="left"/>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2" xfId="0" applyFont="1" applyBorder="1" applyAlignment="1">
      <alignment horizontal="left"/>
    </xf>
    <xf numFmtId="0" fontId="17" fillId="0" borderId="13" xfId="0" applyFont="1" applyBorder="1" applyAlignment="1">
      <alignment horizontal="left"/>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22" fillId="0" borderId="12" xfId="0" applyFont="1" applyBorder="1" applyAlignment="1">
      <alignment horizontal="left"/>
    </xf>
    <xf numFmtId="0" fontId="22" fillId="0" borderId="26" xfId="0" applyFont="1" applyBorder="1" applyAlignment="1">
      <alignment horizontal="left"/>
    </xf>
    <xf numFmtId="0" fontId="22" fillId="0" borderId="13" xfId="0" applyFont="1" applyBorder="1" applyAlignment="1">
      <alignment horizontal="left"/>
    </xf>
    <xf numFmtId="0" fontId="13"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vertical="center"/>
    </xf>
    <xf numFmtId="0" fontId="1" fillId="0" borderId="6" xfId="0" applyFont="1" applyBorder="1" applyAlignment="1">
      <alignment vertical="center"/>
    </xf>
    <xf numFmtId="0" fontId="0" fillId="0" borderId="0" xfId="0" applyAlignment="1" applyProtection="1">
      <alignment horizontal="left" vertical="center"/>
      <protection locked="0"/>
    </xf>
    <xf numFmtId="0" fontId="11" fillId="0" borderId="19"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6" xfId="0" applyFont="1" applyBorder="1" applyAlignment="1">
      <alignment horizontal="left" vertical="center"/>
    </xf>
    <xf numFmtId="0" fontId="0" fillId="0" borderId="0" xfId="0" applyAlignment="1">
      <alignment horizontal="center"/>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7" fillId="0" borderId="25" xfId="0" applyFont="1" applyBorder="1" applyAlignment="1">
      <alignment horizontal="left"/>
    </xf>
    <xf numFmtId="0" fontId="7" fillId="0" borderId="21" xfId="0" applyFont="1" applyBorder="1" applyAlignment="1">
      <alignment horizontal="left"/>
    </xf>
    <xf numFmtId="0" fontId="7" fillId="0" borderId="23" xfId="0" applyFont="1" applyBorder="1" applyAlignment="1">
      <alignment horizontal="left"/>
    </xf>
  </cellXfs>
  <cellStyles count="1">
    <cellStyle name="Normal" xfId="0" builtinId="0"/>
  </cellStyles>
  <dxfs count="19">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protection locked="0" hidden="0"/>
    </dxf>
    <dxf>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protection locked="0" hidden="0"/>
    </dxf>
    <dxf>
      <protection locked="0" hidden="0"/>
    </dxf>
  </dxfs>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7162801</xdr:colOff>
      <xdr:row>53</xdr:row>
      <xdr:rowOff>104775</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 y="0"/>
          <a:ext cx="7162800" cy="10201275"/>
        </a:xfrm>
        <a:prstGeom prst="rect">
          <a:avLst/>
        </a:prstGeom>
        <a:solidFill>
          <a:srgbClr val="FEF6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1000"/>
            </a:spcAft>
          </a:pPr>
          <a:r>
            <a:rPr lang="nb-NO" sz="4400" b="1">
              <a:effectLst/>
              <a:latin typeface="+mn-lt"/>
              <a:ea typeface="Calibri" panose="020F0502020204030204" pitchFamily="34" charset="0"/>
              <a:cs typeface="Times New Roman" panose="02020603050405020304" pitchFamily="18" charset="0"/>
            </a:rPr>
            <a:t>Veiledning</a:t>
          </a:r>
          <a:endParaRPr lang="nb-NO" sz="900">
            <a:effectLst/>
            <a:latin typeface="+mn-lt"/>
            <a:ea typeface="Calibri" panose="020F0502020204030204" pitchFamily="34" charset="0"/>
            <a:cs typeface="Times New Roman" panose="02020603050405020304" pitchFamily="18" charset="0"/>
          </a:endParaRPr>
        </a:p>
        <a:p>
          <a:pPr algn="ctr">
            <a:lnSpc>
              <a:spcPct val="115000"/>
            </a:lnSpc>
            <a:spcAft>
              <a:spcPts val="1000"/>
            </a:spcAft>
          </a:pPr>
          <a:r>
            <a:rPr lang="nb-NO" sz="1600" b="1">
              <a:effectLst/>
              <a:latin typeface="+mn-lt"/>
              <a:ea typeface="Calibri" panose="020F0502020204030204" pitchFamily="34" charset="0"/>
              <a:cs typeface="Times New Roman" panose="02020603050405020304" pitchFamily="18" charset="0"/>
            </a:rPr>
            <a:t>For registrering av dåp i NLM.</a:t>
          </a:r>
          <a:endParaRPr lang="nb-NO" sz="900">
            <a:effectLst/>
            <a:latin typeface="+mn-lt"/>
            <a:ea typeface="Calibri" panose="020F0502020204030204" pitchFamily="34" charset="0"/>
            <a:cs typeface="Times New Roman" panose="02020603050405020304" pitchFamily="18" charset="0"/>
          </a:endParaRPr>
        </a:p>
        <a:p>
          <a:pPr marL="450215" marR="0" lvl="0" indent="-450215" algn="l" defTabSz="914400" eaLnBrk="1" fontAlgn="auto" latinLnBrk="0" hangingPunct="1">
            <a:lnSpc>
              <a:spcPct val="115000"/>
            </a:lnSpc>
            <a:spcBef>
              <a:spcPts val="0"/>
            </a:spcBef>
            <a:spcAft>
              <a:spcPts val="0"/>
            </a:spcAft>
            <a:buClrTx/>
            <a:buSzTx/>
            <a:buFontTx/>
            <a:buNone/>
            <a:tabLst/>
            <a:defRPr/>
          </a:pPr>
          <a:r>
            <a:rPr lang="nb-NO" sz="1100" b="1">
              <a:solidFill>
                <a:schemeClr val="dk1"/>
              </a:solidFill>
              <a:effectLst/>
              <a:latin typeface="+mn-lt"/>
              <a:ea typeface="Calibri" panose="020F0502020204030204" pitchFamily="34" charset="0"/>
              <a:cs typeface="Times New Roman" panose="02020603050405020304" pitchFamily="18" charset="0"/>
            </a:rPr>
            <a:t>1.	Registreringsskjema: </a:t>
          </a:r>
          <a:r>
            <a:rPr lang="nb-NO" sz="1100" b="0">
              <a:solidFill>
                <a:schemeClr val="dk1"/>
              </a:solidFill>
              <a:effectLst/>
              <a:latin typeface="+mn-lt"/>
              <a:ea typeface="Calibri" panose="020F0502020204030204" pitchFamily="34" charset="0"/>
              <a:cs typeface="Times New Roman" panose="02020603050405020304" pitchFamily="18" charset="0"/>
            </a:rPr>
            <a:t>Skjemaet ligger tilgjengelig på </a:t>
          </a:r>
          <a:r>
            <a:rPr lang="nb-NO" sz="1100" u="sng">
              <a:solidFill>
                <a:schemeClr val="dk1"/>
              </a:solidFill>
              <a:effectLst/>
              <a:latin typeface="+mn-lt"/>
              <a:ea typeface="+mn-ea"/>
              <a:cs typeface="+mn-cs"/>
              <a:hlinkClick xmlns:r="http://schemas.openxmlformats.org/officeDocument/2006/relationships" r:id=""/>
            </a:rPr>
            <a:t>nlm.no/ressursbank/dokumenter/dapsregistrering</a:t>
          </a:r>
          <a:r>
            <a:rPr lang="nb-NO" sz="1100" u="none">
              <a:solidFill>
                <a:schemeClr val="dk1"/>
              </a:solidFill>
              <a:effectLst/>
              <a:latin typeface="+mn-lt"/>
              <a:ea typeface="+mn-ea"/>
              <a:cs typeface="+mn-cs"/>
            </a:rPr>
            <a:t>.</a:t>
          </a:r>
          <a:br>
            <a:rPr lang="nb-NO" sz="1100" u="sng">
              <a:solidFill>
                <a:schemeClr val="dk1"/>
              </a:solidFill>
              <a:effectLst/>
              <a:latin typeface="+mn-lt"/>
              <a:ea typeface="+mn-ea"/>
              <a:cs typeface="+mn-cs"/>
            </a:rPr>
          </a:br>
          <a:r>
            <a:rPr lang="nb-NO" sz="1100" b="0">
              <a:solidFill>
                <a:schemeClr val="dk1"/>
              </a:solidFill>
              <a:effectLst/>
              <a:latin typeface="+mn-lt"/>
              <a:ea typeface="+mn-ea"/>
              <a:cs typeface="+mn-cs"/>
            </a:rPr>
            <a:t>Velg først språk (bokmål/nynorsk/engelsk)</a:t>
          </a:r>
          <a:r>
            <a:rPr lang="nb-NO" sz="1100" b="0" baseline="0">
              <a:solidFill>
                <a:schemeClr val="dk1"/>
              </a:solidFill>
              <a:effectLst/>
              <a:latin typeface="+mn-lt"/>
              <a:ea typeface="+mn-ea"/>
              <a:cs typeface="+mn-cs"/>
            </a:rPr>
            <a:t> på fanen Registrering.</a:t>
          </a:r>
          <a:endParaRPr lang="nb-NO" sz="1100">
            <a:solidFill>
              <a:schemeClr val="dk1"/>
            </a:solidFill>
            <a:effectLst/>
            <a:latin typeface="+mn-lt"/>
            <a:ea typeface="+mn-ea"/>
            <a:cs typeface="+mn-cs"/>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2.	Regnearkboka er bygd opp med sju faner: 	</a:t>
          </a:r>
          <a:r>
            <a:rPr lang="nb-NO" sz="1100">
              <a:effectLst/>
              <a:latin typeface="+mn-lt"/>
              <a:ea typeface="Calibri" panose="020F0502020204030204" pitchFamily="34" charset="0"/>
              <a:cs typeface="Times New Roman" panose="02020603050405020304" pitchFamily="18" charset="0"/>
            </a:rPr>
            <a:t>(Se vignettene nederst)</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solidFill>
                <a:schemeClr val="dk1"/>
              </a:solidFill>
              <a:effectLst/>
              <a:latin typeface="+mn-lt"/>
              <a:ea typeface="+mn-ea"/>
              <a:cs typeface="+mn-cs"/>
            </a:rPr>
            <a:t>	</a:t>
          </a:r>
          <a:r>
            <a:rPr lang="nb-NO" sz="1100">
              <a:solidFill>
                <a:schemeClr val="dk1"/>
              </a:solidFill>
              <a:effectLst/>
              <a:latin typeface="+mn-lt"/>
              <a:ea typeface="Calibri" panose="020F0502020204030204" pitchFamily="34" charset="0"/>
              <a:cs typeface="Times New Roman" panose="02020603050405020304" pitchFamily="18" charset="0"/>
            </a:rPr>
            <a:t>Veiledning			(hvit)</a:t>
          </a: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Dåpsregistrering 			(rød)</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Dåpsprotokoll 			(orange)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Dåpsmelding DNK (DNK= Den Norsk Kirke) 	(grønn)</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Dåpsattest 			(gul)	</a:t>
          </a:r>
        </a:p>
        <a:p>
          <a:pPr marL="450215" indent="-450215">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3.	Utfylling: </a:t>
          </a:r>
          <a:r>
            <a:rPr lang="nb-NO" sz="1100">
              <a:effectLst/>
              <a:latin typeface="+mn-lt"/>
              <a:ea typeface="Calibri" panose="020F0502020204030204" pitchFamily="34" charset="0"/>
              <a:cs typeface="Times New Roman" panose="02020603050405020304" pitchFamily="18" charset="0"/>
            </a:rPr>
            <a:t>Du skal bare fylle ut første skjema (Registrering).  Opplysningene kommer da automatisk frem på de underliggende regnearkene.</a:t>
          </a:r>
          <a:endParaRPr lang="nb-NO" sz="900">
            <a:effectLst/>
            <a:latin typeface="+mn-lt"/>
            <a:ea typeface="Calibri" panose="020F0502020204030204" pitchFamily="34" charset="0"/>
            <a:cs typeface="Times New Roman" panose="02020603050405020304" pitchFamily="18" charset="0"/>
          </a:endParaRPr>
        </a:p>
        <a:p>
          <a:pPr marL="450215" marR="0" lvl="0" indent="-450215" algn="l" defTabSz="914400" eaLnBrk="1" fontAlgn="auto" latinLnBrk="0" hangingPunct="1">
            <a:lnSpc>
              <a:spcPct val="115000"/>
            </a:lnSpc>
            <a:spcBef>
              <a:spcPts val="0"/>
            </a:spcBef>
            <a:spcAft>
              <a:spcPts val="0"/>
            </a:spcAft>
            <a:buClrTx/>
            <a:buSzTx/>
            <a:buFontTx/>
            <a:buNone/>
            <a:tabLst/>
            <a:defRPr/>
          </a:pPr>
          <a:r>
            <a:rPr lang="nb-NO" sz="1100">
              <a:effectLst/>
              <a:latin typeface="+mn-lt"/>
              <a:ea typeface="Calibri" panose="020F0502020204030204" pitchFamily="34" charset="0"/>
              <a:cs typeface="Times New Roman" panose="02020603050405020304" pitchFamily="18" charset="0"/>
            </a:rPr>
            <a:t>	Når du får melding om dåp, fyller du inn de første opplysningene.  Når alt er bestemt ang. dåpsdato med mer, fyller du inn resten.  Så kan du kjøre ut de arkene (skjemaene) som du trenger. </a:t>
          </a:r>
          <a:br>
            <a:rPr lang="nb-NO" sz="1100">
              <a:effectLst/>
              <a:latin typeface="+mn-lt"/>
              <a:ea typeface="Calibri" panose="020F0502020204030204" pitchFamily="34" charset="0"/>
              <a:cs typeface="Times New Roman" panose="02020603050405020304" pitchFamily="18" charset="0"/>
            </a:rPr>
          </a:br>
          <a:r>
            <a:rPr lang="nb-NO" sz="1100">
              <a:solidFill>
                <a:schemeClr val="dk1"/>
              </a:solidFill>
              <a:effectLst/>
              <a:latin typeface="+mn-lt"/>
              <a:ea typeface="+mn-ea"/>
              <a:cs typeface="+mn-cs"/>
            </a:rPr>
            <a:t>Om barnet skal meldes inn i NLM trossamfunn, må foreldrene fylle ut det digitale innmeldingsskjemaet for barn. Dette kan</a:t>
          </a:r>
          <a:r>
            <a:rPr lang="nb-NO" sz="1100" baseline="0">
              <a:solidFill>
                <a:schemeClr val="dk1"/>
              </a:solidFill>
              <a:effectLst/>
              <a:latin typeface="+mn-lt"/>
              <a:ea typeface="+mn-ea"/>
              <a:cs typeface="+mn-cs"/>
            </a:rPr>
            <a:t> søkes opp både på nlm.no og Min side (minside.nlm.no).</a:t>
          </a:r>
          <a:r>
            <a:rPr lang="nb-NO" sz="1100">
              <a:solidFill>
                <a:schemeClr val="dk1"/>
              </a:solidFill>
              <a:effectLst/>
              <a:latin typeface="+mn-lt"/>
              <a:ea typeface="+mn-ea"/>
              <a:cs typeface="+mn-cs"/>
            </a:rPr>
            <a:t> Dersom foreldrene ønsker å melde seg selv inn, kan de fylle ut det digitale innmeldingsskjemaet for voksne.</a:t>
          </a:r>
          <a:endParaRPr lang="nb-NO" sz="11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4.	Bruken av skjemaene: Dåpsprotokoll</a:t>
          </a:r>
          <a:r>
            <a:rPr lang="nb-NO" sz="1100">
              <a:effectLst/>
              <a:latin typeface="+mn-lt"/>
              <a:ea typeface="Calibri" panose="020F0502020204030204" pitchFamily="34" charset="0"/>
              <a:cs typeface="Times New Roman" panose="02020603050405020304" pitchFamily="18" charset="0"/>
            </a:rPr>
            <a:t> sendes til vårt hovedkontor, underskrevet, i PDF-format til epostadresse:</a:t>
          </a:r>
          <a:r>
            <a:rPr lang="nb-NO" sz="1100" baseline="0">
              <a:effectLst/>
              <a:latin typeface="+mn-lt"/>
              <a:ea typeface="Calibri" panose="020F0502020204030204" pitchFamily="34" charset="0"/>
              <a:cs typeface="Times New Roman" panose="02020603050405020304" pitchFamily="18" charset="0"/>
            </a:rPr>
            <a:t> </a:t>
          </a:r>
          <a:r>
            <a:rPr lang="nb-NO" sz="1100">
              <a:solidFill>
                <a:schemeClr val="dk1"/>
              </a:solidFill>
              <a:effectLst/>
              <a:latin typeface="+mn-lt"/>
              <a:ea typeface="+mn-ea"/>
              <a:cs typeface="+mn-cs"/>
            </a:rPr>
            <a:t>dap@nlm.no</a:t>
          </a:r>
          <a:r>
            <a:rPr lang="nb-NO" sz="900">
              <a:effectLst/>
              <a:latin typeface="+mn-lt"/>
              <a:ea typeface="Calibri" panose="020F0502020204030204" pitchFamily="34" charset="0"/>
              <a:cs typeface="Times New Roman" panose="02020603050405020304" pitchFamily="18" charset="0"/>
            </a:rPr>
            <a:t>. </a:t>
          </a:r>
          <a:r>
            <a:rPr lang="nb-NO" sz="1100">
              <a:effectLst/>
              <a:latin typeface="+mn-lt"/>
              <a:ea typeface="Calibri" panose="020F0502020204030204" pitchFamily="34" charset="0"/>
              <a:cs typeface="Times New Roman" panose="02020603050405020304" pitchFamily="18" charset="0"/>
            </a:rPr>
            <a:t>Skriv filnavn på følgende måte: </a:t>
          </a:r>
          <a:r>
            <a:rPr lang="nb-NO" sz="1100" b="1">
              <a:effectLst/>
              <a:latin typeface="+mn-lt"/>
              <a:ea typeface="Calibri" panose="020F0502020204030204" pitchFamily="34" charset="0"/>
              <a:cs typeface="Times New Roman" panose="02020603050405020304" pitchFamily="18" charset="0"/>
            </a:rPr>
            <a:t>åååå-mm-dd etternavn, fornavn.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Eks: 2012-01-01 Nilsen, Nils </a:t>
          </a:r>
          <a:r>
            <a:rPr lang="nb-NO" sz="1100">
              <a:effectLst/>
              <a:latin typeface="+mn-lt"/>
              <a:ea typeface="Calibri" panose="020F0502020204030204" pitchFamily="34" charset="0"/>
              <a:cs typeface="Times New Roman" panose="02020603050405020304" pitchFamily="18" charset="0"/>
            </a:rPr>
            <a:t>(Datoen skal være fødselsdatoen, ikke dåpsdatoen). I tillegg skal et eksemplar være lagret i deres lokale forsamling/forening/felleskap.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r>
            <a:rPr lang="nb-NO" sz="1100" b="1">
              <a:effectLst/>
              <a:latin typeface="+mn-lt"/>
              <a:ea typeface="Calibri" panose="020F0502020204030204" pitchFamily="34" charset="0"/>
              <a:cs typeface="Times New Roman" panose="02020603050405020304" pitchFamily="18" charset="0"/>
            </a:rPr>
            <a:t>Dåpsmelding DNK</a:t>
          </a:r>
          <a:r>
            <a:rPr lang="nb-NO" sz="1100">
              <a:effectLst/>
              <a:latin typeface="+mn-lt"/>
              <a:ea typeface="Calibri" panose="020F0502020204030204" pitchFamily="34" charset="0"/>
              <a:cs typeface="Times New Roman" panose="02020603050405020304" pitchFamily="18" charset="0"/>
            </a:rPr>
            <a:t> sendes den lokale menighet hvor dåpsbarnet skal registreres, forutsatt at det er de foresattes ønske at den døpte meldes inn i Den norske kirke.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r>
            <a:rPr lang="nb-NO" sz="1100" b="1">
              <a:effectLst/>
              <a:latin typeface="+mn-lt"/>
              <a:ea typeface="Calibri" panose="020F0502020204030204" pitchFamily="34" charset="0"/>
              <a:cs typeface="Times New Roman" panose="02020603050405020304" pitchFamily="18" charset="0"/>
            </a:rPr>
            <a:t>Dåpsattest </a:t>
          </a:r>
          <a:r>
            <a:rPr lang="nb-NO" sz="1100">
              <a:effectLst/>
              <a:latin typeface="+mn-lt"/>
              <a:ea typeface="Calibri" panose="020F0502020204030204" pitchFamily="34" charset="0"/>
              <a:cs typeface="Times New Roman" panose="02020603050405020304" pitchFamily="18" charset="0"/>
            </a:rPr>
            <a:t>gis foreldrene under dåpen </a:t>
          </a:r>
          <a:r>
            <a:rPr lang="nb-NO" sz="1100" u="sng">
              <a:effectLst/>
              <a:latin typeface="+mn-lt"/>
              <a:ea typeface="Calibri" panose="020F0502020204030204" pitchFamily="34" charset="0"/>
              <a:cs typeface="Times New Roman" panose="02020603050405020304" pitchFamily="18" charset="0"/>
            </a:rPr>
            <a:t>i alle tilfeller</a:t>
          </a:r>
          <a:r>
            <a:rPr lang="nb-NO" sz="1100">
              <a:effectLst/>
              <a:latin typeface="+mn-lt"/>
              <a:ea typeface="Calibri" panose="020F0502020204030204" pitchFamily="34" charset="0"/>
              <a:cs typeface="Times New Roman" panose="02020603050405020304" pitchFamily="18" charset="0"/>
            </a:rPr>
            <a:t>.</a:t>
          </a:r>
        </a:p>
        <a:p>
          <a:pPr marL="450215" marR="0" lvl="0" indent="-450215" algn="just" defTabSz="914400" eaLnBrk="1" fontAlgn="auto" latinLnBrk="0" hangingPunct="1">
            <a:lnSpc>
              <a:spcPct val="115000"/>
            </a:lnSpc>
            <a:spcBef>
              <a:spcPts val="0"/>
            </a:spcBef>
            <a:spcAft>
              <a:spcPts val="0"/>
            </a:spcAft>
            <a:buClrTx/>
            <a:buSzTx/>
            <a:buFontTx/>
            <a:buNone/>
            <a:tabLst/>
            <a:defRPr/>
          </a:pPr>
          <a:r>
            <a:rPr lang="nb-NO" sz="1100" b="1">
              <a:solidFill>
                <a:schemeClr val="dk1"/>
              </a:solidFill>
              <a:effectLst/>
              <a:latin typeface="+mn-lt"/>
              <a:ea typeface="+mn-ea"/>
              <a:cs typeface="+mn-cs"/>
            </a:rPr>
            <a:t>	</a:t>
          </a: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5.	Feil: </a:t>
          </a:r>
          <a:r>
            <a:rPr lang="nb-NO" sz="1100">
              <a:effectLst/>
              <a:latin typeface="+mn-lt"/>
              <a:ea typeface="Calibri" panose="020F0502020204030204" pitchFamily="34" charset="0"/>
              <a:cs typeface="Times New Roman" panose="02020603050405020304" pitchFamily="18" charset="0"/>
            </a:rPr>
            <a:t>Skulle du oppdage feil, så gi beskjed til avdeling NLM Norge, epost:</a:t>
          </a:r>
          <a:r>
            <a:rPr lang="nb-NO" sz="1100" baseline="0">
              <a:effectLst/>
              <a:latin typeface="+mn-lt"/>
              <a:ea typeface="Calibri" panose="020F0502020204030204" pitchFamily="34" charset="0"/>
              <a:cs typeface="Times New Roman" panose="02020603050405020304" pitchFamily="18" charset="0"/>
            </a:rPr>
            <a:t> </a:t>
          </a:r>
          <a:r>
            <a:rPr lang="nb-NO" sz="1100">
              <a:solidFill>
                <a:schemeClr val="dk1"/>
              </a:solidFill>
              <a:effectLst/>
              <a:latin typeface="+mn-lt"/>
              <a:ea typeface="+mn-ea"/>
              <a:cs typeface="+mn-cs"/>
            </a:rPr>
            <a:t>dap@nlm.no</a:t>
          </a:r>
          <a:r>
            <a:rPr lang="nb-NO" sz="1100">
              <a:effectLst/>
              <a:latin typeface="+mn-lt"/>
              <a:ea typeface="Calibri" panose="020F0502020204030204" pitchFamily="34" charset="0"/>
              <a:cs typeface="Times New Roman" panose="02020603050405020304" pitchFamily="18" charset="0"/>
            </a:rPr>
            <a:t> Dersom det viser seg behov for endringer, gjøres det likt for alle.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6.	Arkivering:  </a:t>
          </a:r>
          <a:r>
            <a:rPr lang="nb-NO" sz="1100" b="0">
              <a:effectLst/>
              <a:latin typeface="+mn-lt"/>
              <a:ea typeface="Calibri" panose="020F0502020204030204" pitchFamily="34" charset="0"/>
              <a:cs typeface="Times New Roman" panose="02020603050405020304" pitchFamily="18" charset="0"/>
            </a:rPr>
            <a:t>Misjonssambandet</a:t>
          </a:r>
          <a:r>
            <a:rPr lang="nb-NO" sz="1100" b="1">
              <a:effectLst/>
              <a:latin typeface="+mn-lt"/>
              <a:ea typeface="Calibri" panose="020F0502020204030204" pitchFamily="34" charset="0"/>
              <a:cs typeface="Times New Roman" panose="02020603050405020304" pitchFamily="18" charset="0"/>
            </a:rPr>
            <a:t> </a:t>
          </a:r>
          <a:r>
            <a:rPr lang="nb-NO" sz="1100" b="0">
              <a:effectLst/>
              <a:latin typeface="+mn-lt"/>
              <a:ea typeface="Calibri" panose="020F0502020204030204" pitchFamily="34" charset="0"/>
              <a:cs typeface="Times New Roman" panose="02020603050405020304" pitchFamily="18" charset="0"/>
            </a:rPr>
            <a:t>arkiverer dåpsprotokollen elektronisk.</a:t>
          </a:r>
          <a:r>
            <a:rPr lang="nb-NO" sz="1100">
              <a:effectLst/>
              <a:latin typeface="+mn-lt"/>
              <a:ea typeface="Calibri" panose="020F0502020204030204" pitchFamily="34" charset="0"/>
              <a:cs typeface="Times New Roman" panose="02020603050405020304" pitchFamily="18" charset="0"/>
            </a:rPr>
            <a:t> Tilgang til elektronisk dåpsarkiv skal være på passordbeskyttet område. Ved behov kan </a:t>
          </a:r>
          <a:r>
            <a:rPr lang="nb-NO" sz="1100" b="0">
              <a:solidFill>
                <a:schemeClr val="dk1"/>
              </a:solidFill>
              <a:effectLst/>
              <a:latin typeface="+mn-lt"/>
              <a:ea typeface="+mn-ea"/>
              <a:cs typeface="+mn-cs"/>
            </a:rPr>
            <a:t>Misjonssambandet</a:t>
          </a:r>
          <a:r>
            <a:rPr lang="nb-NO" sz="1100">
              <a:effectLst/>
              <a:latin typeface="+mn-lt"/>
              <a:ea typeface="Calibri" panose="020F0502020204030204" pitchFamily="34" charset="0"/>
              <a:cs typeface="Times New Roman" panose="02020603050405020304" pitchFamily="18" charset="0"/>
            </a:rPr>
            <a:t> utstede ny dåpsattest på grunnlag av dåpsprotokollen. I tillegg skal et eksemplar være lagret i sin lokale forsamling/forening/felleskap.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Oslo 06.02.2025</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Espen Hetland</a:t>
          </a:r>
          <a:endParaRPr lang="nb-NO" sz="900">
            <a:effectLst/>
            <a:latin typeface="+mn-lt"/>
            <a:ea typeface="Calibri" panose="020F0502020204030204" pitchFamily="34" charset="0"/>
            <a:cs typeface="Times New Roman" panose="02020603050405020304" pitchFamily="18" charset="0"/>
          </a:endParaRPr>
        </a:p>
        <a:p>
          <a:endParaRPr lang="nb-NO"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xdr:row>
      <xdr:rowOff>95250</xdr:rowOff>
    </xdr:from>
    <xdr:to>
      <xdr:col>3</xdr:col>
      <xdr:colOff>1704975</xdr:colOff>
      <xdr:row>3</xdr:row>
      <xdr:rowOff>152400</xdr:rowOff>
    </xdr:to>
    <xdr:pic>
      <xdr:nvPicPr>
        <xdr:cNvPr id="52" name="Bilde 4">
          <a:extLst>
            <a:ext uri="{FF2B5EF4-FFF2-40B4-BE49-F238E27FC236}">
              <a16:creationId xmlns:a16="http://schemas.microsoft.com/office/drawing/2014/main" id="{00000000-0008-0000-0100-000034000000}"/>
            </a:ext>
            <a:ext uri="{147F2762-F138-4A5C-976F-8EAC2B608ADB}">
              <a16:predDERef xmlns:a16="http://schemas.microsoft.com/office/drawing/2014/main" pred="{00000000-0008-0000-0100-000003000000}"/>
            </a:ext>
          </a:extLst>
        </xdr:cNvPr>
        <xdr:cNvPicPr>
          <a:picLocks noChangeAspect="1"/>
        </xdr:cNvPicPr>
      </xdr:nvPicPr>
      <xdr:blipFill>
        <a:blip xmlns:r="http://schemas.openxmlformats.org/officeDocument/2006/relationships" r:embed="rId1"/>
        <a:stretch>
          <a:fillRect/>
        </a:stretch>
      </xdr:blipFill>
      <xdr:spPr>
        <a:xfrm>
          <a:off x="4229100" y="495300"/>
          <a:ext cx="1685925"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1600200</xdr:colOff>
      <xdr:row>0</xdr:row>
      <xdr:rowOff>180975</xdr:rowOff>
    </xdr:from>
    <xdr:to>
      <xdr:col>3</xdr:col>
      <xdr:colOff>1533525</xdr:colOff>
      <xdr:row>3</xdr:row>
      <xdr:rowOff>38100</xdr:rowOff>
    </xdr:to>
    <xdr:pic>
      <xdr:nvPicPr>
        <xdr:cNvPr id="7" name="Bilde 2">
          <a:extLst>
            <a:ext uri="{FF2B5EF4-FFF2-40B4-BE49-F238E27FC236}">
              <a16:creationId xmlns:a16="http://schemas.microsoft.com/office/drawing/2014/main" id="{00000000-0008-0000-0300-000007000000}"/>
            </a:ext>
            <a:ext uri="{147F2762-F138-4A5C-976F-8EAC2B608ADB}">
              <a16:predDERef xmlns:a16="http://schemas.microsoft.com/office/drawing/2014/main" pred="{00000000-0008-0000-0300-000002000000}"/>
            </a:ext>
          </a:extLst>
        </xdr:cNvPr>
        <xdr:cNvPicPr>
          <a:picLocks noChangeAspect="1"/>
        </xdr:cNvPicPr>
      </xdr:nvPicPr>
      <xdr:blipFill>
        <a:blip xmlns:r="http://schemas.openxmlformats.org/officeDocument/2006/relationships" r:embed="rId1"/>
        <a:stretch>
          <a:fillRect/>
        </a:stretch>
      </xdr:blipFill>
      <xdr:spPr>
        <a:xfrm>
          <a:off x="4314825" y="180975"/>
          <a:ext cx="1685925"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xdr:colOff>
      <xdr:row>0</xdr:row>
      <xdr:rowOff>47625</xdr:rowOff>
    </xdr:from>
    <xdr:to>
      <xdr:col>3</xdr:col>
      <xdr:colOff>1695450</xdr:colOff>
      <xdr:row>2</xdr:row>
      <xdr:rowOff>133350</xdr:rowOff>
    </xdr:to>
    <xdr:pic>
      <xdr:nvPicPr>
        <xdr:cNvPr id="6" name="Bilde 2">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400-000002000000}"/>
            </a:ext>
          </a:extLst>
        </xdr:cNvPr>
        <xdr:cNvPicPr>
          <a:picLocks noChangeAspect="1"/>
        </xdr:cNvPicPr>
      </xdr:nvPicPr>
      <xdr:blipFill>
        <a:blip xmlns:r="http://schemas.openxmlformats.org/officeDocument/2006/relationships" r:embed="rId1"/>
        <a:stretch>
          <a:fillRect/>
        </a:stretch>
      </xdr:blipFill>
      <xdr:spPr>
        <a:xfrm>
          <a:off x="4362450" y="47625"/>
          <a:ext cx="1685925" cy="571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428625</xdr:colOff>
      <xdr:row>1</xdr:row>
      <xdr:rowOff>57150</xdr:rowOff>
    </xdr:from>
    <xdr:to>
      <xdr:col>2</xdr:col>
      <xdr:colOff>2114550</xdr:colOff>
      <xdr:row>3</xdr:row>
      <xdr:rowOff>123825</xdr:rowOff>
    </xdr:to>
    <xdr:pic>
      <xdr:nvPicPr>
        <xdr:cNvPr id="19" name="Bilde 4">
          <a:extLst>
            <a:ext uri="{FF2B5EF4-FFF2-40B4-BE49-F238E27FC236}">
              <a16:creationId xmlns:a16="http://schemas.microsoft.com/office/drawing/2014/main" id="{00000000-0008-0000-0500-000013000000}"/>
            </a:ext>
            <a:ext uri="{147F2762-F138-4A5C-976F-8EAC2B608ADB}">
              <a16:predDERef xmlns:a16="http://schemas.microsoft.com/office/drawing/2014/main" pred="{EAE5FC80-E834-C047-B028-71386D58EEA5}"/>
            </a:ext>
          </a:extLst>
        </xdr:cNvPr>
        <xdr:cNvPicPr>
          <a:picLocks noChangeAspect="1"/>
        </xdr:cNvPicPr>
      </xdr:nvPicPr>
      <xdr:blipFill>
        <a:blip xmlns:r="http://schemas.openxmlformats.org/officeDocument/2006/relationships" r:embed="rId1"/>
        <a:stretch>
          <a:fillRect/>
        </a:stretch>
      </xdr:blipFill>
      <xdr:spPr>
        <a:xfrm>
          <a:off x="3914775" y="371475"/>
          <a:ext cx="1685925" cy="571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ekst" displayName="Tekst" ref="A7:D65" totalsRowShown="0" headerRowDxfId="18" dataDxfId="17">
  <autoFilter ref="A7:D65" xr:uid="{00000000-0009-0000-0100-000001000000}"/>
  <sortState xmlns:xlrd2="http://schemas.microsoft.com/office/spreadsheetml/2017/richdata2" ref="A8:D62">
    <sortCondition ref="B7:B62"/>
  </sortState>
  <tableColumns count="4">
    <tableColumn id="1" xr3:uid="{00000000-0010-0000-0000-000001000000}" name="Verdi" dataDxfId="16"/>
    <tableColumn id="2" xr3:uid="{00000000-0010-0000-0000-000002000000}" name="Bokmål" dataDxfId="15"/>
    <tableColumn id="3" xr3:uid="{00000000-0010-0000-0000-000003000000}" name="Nynorsk" dataDxfId="14"/>
    <tableColumn id="4" xr3:uid="{00000000-0010-0000-0000-000004000000}" name="Engelsk"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pråk" displayName="Språk" ref="A1:B5" totalsRowShown="0" headerRowDxfId="12" dataDxfId="11">
  <autoFilter ref="A1:B5" xr:uid="{00000000-0009-0000-0100-000002000000}"/>
  <tableColumns count="2">
    <tableColumn id="1" xr3:uid="{00000000-0010-0000-0100-000001000000}" name="Språk" dataDxfId="10"/>
    <tableColumn id="2" xr3:uid="{00000000-0010-0000-0100-000002000000}" name="Kolonn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nmelding" displayName="Innmelding" ref="A73:D106" totalsRowShown="0" headerRowDxfId="8" dataDxfId="7">
  <autoFilter ref="A73:D106" xr:uid="{00000000-0009-0000-0100-000003000000}"/>
  <tableColumns count="4">
    <tableColumn id="1" xr3:uid="{00000000-0010-0000-0200-000001000000}" name="Verdi" dataDxfId="6"/>
    <tableColumn id="2" xr3:uid="{00000000-0010-0000-0200-000002000000}" name="Bokmål" dataDxfId="5"/>
    <tableColumn id="3" xr3:uid="{00000000-0010-0000-0200-000003000000}" name="Nynorsk" dataDxfId="4"/>
    <tableColumn id="4" xr3:uid="{00000000-0010-0000-0200-000004000000}" name="Engelsk"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Kjønn" displayName="Kjønn" ref="D1:D3" totalsRowShown="0" headerRowDxfId="2" dataDxfId="1">
  <autoFilter ref="D1:D3" xr:uid="{00000000-0009-0000-0100-000004000000}"/>
  <tableColumns count="1">
    <tableColumn id="1" xr3:uid="{00000000-0010-0000-0300-000001000000}" name="Kjøn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
  <sheetViews>
    <sheetView showGridLines="0" view="pageBreakPreview" zoomScaleNormal="100" zoomScaleSheetLayoutView="100" workbookViewId="0">
      <selection activeCell="C11" sqref="C11"/>
    </sheetView>
  </sheetViews>
  <sheetFormatPr baseColWidth="10" defaultColWidth="11.453125" defaultRowHeight="14.5" x14ac:dyDescent="0.35"/>
  <cols>
    <col min="1" max="1" width="100.453125" customWidth="1"/>
  </cols>
  <sheetData/>
  <sheetProtection algorithmName="SHA-512" hashValue="AwJudzOleO6CHXmfna7MGEqsCoI6Ir3Lu+XCaTqj4MYBkVcBK1IfOHgb/2GfSbwkDpJFzBhI6BqcrdScjYA3pQ==" saltValue="IqcjgNNyXR819PL7qr+uNA==" spinCount="100000" sheet="1" objects="1" scenarios="1" selectLockedCells="1" selectUnlockedCells="1"/>
  <pageMargins left="0.19685039370078741" right="0.19685039370078741"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FF0000"/>
    <pageSetUpPr fitToPage="1"/>
  </sheetPr>
  <dimension ref="A1:G56"/>
  <sheetViews>
    <sheetView showGridLines="0" tabSelected="1" topLeftCell="A22" zoomScaleNormal="100" zoomScaleSheetLayoutView="115" workbookViewId="0">
      <selection activeCell="B34" sqref="B34:D34"/>
    </sheetView>
  </sheetViews>
  <sheetFormatPr baseColWidth="10" defaultColWidth="11.453125" defaultRowHeight="14.5" x14ac:dyDescent="0.35"/>
  <cols>
    <col min="1" max="1" width="16" customWidth="1"/>
    <col min="2" max="2" width="22.81640625" customWidth="1"/>
    <col min="3" max="3" width="24.26953125" customWidth="1"/>
    <col min="4" max="4" width="26" customWidth="1"/>
  </cols>
  <sheetData>
    <row r="1" spans="1:7" ht="30.5" x14ac:dyDescent="0.85">
      <c r="A1" s="17" t="str">
        <f>VLOOKUP("S.Register",Tekst[],Snr,FALSE)</f>
        <v>Registreringsskjema om dåp</v>
      </c>
      <c r="E1" s="1"/>
      <c r="F1" s="1"/>
      <c r="G1" s="1"/>
    </row>
    <row r="2" spans="1:7" ht="17.25" customHeight="1" x14ac:dyDescent="0.5">
      <c r="A2" s="2" t="str">
        <f>VLOOKUP("NLM",Tekst[],Snr,FALSE)</f>
        <v>Norsk Luthersk Misjonssamband</v>
      </c>
      <c r="E2" s="1"/>
      <c r="F2" s="1"/>
      <c r="G2" s="1"/>
    </row>
    <row r="3" spans="1:7" ht="23.25" customHeight="1" x14ac:dyDescent="0.5">
      <c r="A3" s="1" t="s">
        <v>0</v>
      </c>
      <c r="B3" s="144"/>
      <c r="C3" s="144"/>
      <c r="D3" s="144"/>
      <c r="E3" s="1"/>
      <c r="F3" s="1"/>
      <c r="G3" s="1"/>
    </row>
    <row r="4" spans="1:7" ht="22.5" customHeight="1" x14ac:dyDescent="0.5">
      <c r="A4" s="96" t="s">
        <v>1</v>
      </c>
      <c r="B4" s="54">
        <f>VLOOKUP(A4,Språk[],2,FALSE)</f>
        <v>2</v>
      </c>
      <c r="C4" s="55"/>
      <c r="E4" s="1"/>
      <c r="F4" s="1"/>
      <c r="G4" s="1"/>
    </row>
    <row r="5" spans="1:7" ht="12" customHeight="1" x14ac:dyDescent="0.5">
      <c r="A5" s="116" t="str">
        <f>VLOOKUP("Dåpsbarnet",Tekst[],Snr,FALSE)</f>
        <v>DÅPSBARNET/ DEN DØPTE VOKSNE</v>
      </c>
      <c r="B5" s="51" t="str">
        <f>VLOOKUP("Fnr",Tekst[],Snr,FALSE)</f>
        <v>Fødselsnummer</v>
      </c>
      <c r="C5" s="51" t="str">
        <f>VLOOKUP("Fsted",Tekst[],Snr,FALSE)</f>
        <v>Fødested/kommune</v>
      </c>
      <c r="D5" s="31" t="str">
        <f>VLOOKUP("Kjønn",Tekst[],Snr,FALSE)</f>
        <v>KJØNN (velg i listen)</v>
      </c>
      <c r="E5" s="1"/>
      <c r="F5" s="1"/>
      <c r="G5" s="1"/>
    </row>
    <row r="6" spans="1:7" ht="18" customHeight="1" x14ac:dyDescent="0.5">
      <c r="A6" s="117"/>
      <c r="B6" s="53"/>
      <c r="C6" s="20"/>
      <c r="D6" s="21"/>
      <c r="E6" s="1"/>
      <c r="F6" s="1"/>
      <c r="G6" s="1"/>
    </row>
    <row r="7" spans="1:7" ht="12" customHeight="1" x14ac:dyDescent="0.5">
      <c r="A7" s="117"/>
      <c r="B7" s="51" t="str">
        <f>VLOOKUP("Ø.Ddato",Tekst[],Snr,FALSE)</f>
        <v>Ønske om dåpsdato</v>
      </c>
      <c r="C7" s="52" t="str">
        <f>VLOOKUP("Ø.Dsted",Tekst[],Snr,FALSE)</f>
        <v>Ønske om dåpssted</v>
      </c>
      <c r="D7" s="33"/>
      <c r="E7" s="1"/>
      <c r="F7" s="1"/>
      <c r="G7" s="1"/>
    </row>
    <row r="8" spans="1:7" ht="18" customHeight="1" x14ac:dyDescent="0.5">
      <c r="A8" s="117"/>
      <c r="B8" s="45"/>
      <c r="C8" s="145"/>
      <c r="D8" s="146"/>
      <c r="E8" s="1"/>
      <c r="F8" s="1"/>
      <c r="G8" s="1"/>
    </row>
    <row r="9" spans="1:7" ht="12" customHeight="1" x14ac:dyDescent="0.5">
      <c r="A9" s="117"/>
      <c r="B9" s="52" t="str">
        <f>VLOOKUP("Fnavn",Tekst[],Snr,FALSE)</f>
        <v>Fornavn og eventuelle mellomnavn</v>
      </c>
      <c r="C9" s="34"/>
      <c r="D9" s="33"/>
      <c r="E9" s="1"/>
      <c r="F9" s="1"/>
      <c r="G9" s="1"/>
    </row>
    <row r="10" spans="1:7" s="15" customFormat="1" ht="17.25" customHeight="1" x14ac:dyDescent="0.35">
      <c r="A10" s="117"/>
      <c r="B10" s="147"/>
      <c r="C10" s="148"/>
      <c r="D10" s="149"/>
      <c r="E10" s="16"/>
      <c r="F10" s="16"/>
      <c r="G10" s="16"/>
    </row>
    <row r="11" spans="1:7" s="15" customFormat="1" ht="12" customHeight="1" x14ac:dyDescent="0.35">
      <c r="A11" s="117"/>
      <c r="B11" s="52" t="str">
        <f>VLOOKUP("Enavn",Tekst[],Snr,FALSE)</f>
        <v>Slektsnavn</v>
      </c>
      <c r="C11" s="35"/>
      <c r="D11" s="36"/>
      <c r="E11" s="16"/>
      <c r="F11" s="16"/>
      <c r="G11" s="16"/>
    </row>
    <row r="12" spans="1:7" ht="18" customHeight="1" x14ac:dyDescent="0.5">
      <c r="A12" s="117"/>
      <c r="B12" s="125"/>
      <c r="C12" s="150"/>
      <c r="D12" s="126"/>
      <c r="E12" s="1"/>
      <c r="F12" s="1"/>
      <c r="G12" s="1"/>
    </row>
    <row r="13" spans="1:7" ht="12" customHeight="1" x14ac:dyDescent="0.5">
      <c r="A13" s="117"/>
      <c r="B13" s="37" t="str">
        <f>VLOOKUP("Bosted",Tekst[],Snr,FALSE)</f>
        <v>Bosted (fullstendig adresse)</v>
      </c>
      <c r="C13" s="38"/>
      <c r="D13" s="39"/>
      <c r="E13" s="1"/>
      <c r="F13" s="1"/>
      <c r="G13" s="1"/>
    </row>
    <row r="14" spans="1:7" ht="18" customHeight="1" x14ac:dyDescent="0.5">
      <c r="A14" s="117"/>
      <c r="B14" s="151"/>
      <c r="C14" s="152"/>
      <c r="D14" s="153"/>
      <c r="E14" s="1"/>
      <c r="F14" s="1"/>
      <c r="G14" s="1"/>
    </row>
    <row r="15" spans="1:7" ht="18" customHeight="1" x14ac:dyDescent="0.5">
      <c r="A15" s="118"/>
      <c r="B15" s="156" t="str">
        <f>VLOOKUP("Fmelding",Tekst[],Snr,FALSE)</f>
        <v>Er melding om valg av navn sendt til folkeregisteret (ja/nei)?</v>
      </c>
      <c r="C15" s="157"/>
      <c r="D15" s="22"/>
      <c r="E15" s="1"/>
      <c r="F15" s="1"/>
      <c r="G15" s="1"/>
    </row>
    <row r="16" spans="1:7" ht="7" customHeight="1" x14ac:dyDescent="0.5">
      <c r="B16" s="18"/>
      <c r="C16" s="18"/>
      <c r="D16" s="18"/>
      <c r="E16" s="1"/>
      <c r="F16" s="1"/>
      <c r="G16" s="1"/>
    </row>
    <row r="17" spans="1:7" s="15" customFormat="1" ht="12" customHeight="1" x14ac:dyDescent="0.35">
      <c r="A17" s="104" t="str">
        <f>VLOOKUP("Far",Tekst[],Snr,FALSE)</f>
        <v>FAR</v>
      </c>
      <c r="B17" s="52" t="str">
        <f>VLOOKUP("Enavn",Tekst[],Snr,FALSE)</f>
        <v>Slektsnavn</v>
      </c>
      <c r="C17" s="31"/>
      <c r="D17" s="51" t="str">
        <f>VLOOKUP("Fnr",Tekst[],Snr,FALSE)</f>
        <v>Fødselsnummer</v>
      </c>
      <c r="E17" s="16"/>
      <c r="F17" s="16"/>
      <c r="G17" s="16"/>
    </row>
    <row r="18" spans="1:7" ht="18" customHeight="1" x14ac:dyDescent="0.5">
      <c r="A18" s="105"/>
      <c r="B18" s="125"/>
      <c r="C18" s="126"/>
      <c r="D18" s="53"/>
      <c r="E18" s="1"/>
      <c r="F18" s="1"/>
      <c r="G18" s="1"/>
    </row>
    <row r="19" spans="1:7" s="15" customFormat="1" ht="12" customHeight="1" x14ac:dyDescent="0.35">
      <c r="A19" s="105"/>
      <c r="B19" s="52" t="str">
        <f>VLOOKUP("Fnavn",Tekst[],Snr,FALSE)</f>
        <v>Fornavn og eventuelle mellomnavn</v>
      </c>
      <c r="C19" s="35"/>
      <c r="D19" s="36"/>
      <c r="E19" s="16"/>
      <c r="F19" s="16"/>
      <c r="G19" s="16"/>
    </row>
    <row r="20" spans="1:7" ht="18" customHeight="1" x14ac:dyDescent="0.5">
      <c r="A20" s="105"/>
      <c r="B20" s="125"/>
      <c r="C20" s="150"/>
      <c r="D20" s="126"/>
      <c r="E20" s="1"/>
      <c r="F20" s="1"/>
      <c r="G20" s="1"/>
    </row>
    <row r="21" spans="1:7" s="15" customFormat="1" ht="12" customHeight="1" x14ac:dyDescent="0.35">
      <c r="A21" s="105"/>
      <c r="B21" s="37" t="str">
        <f>VLOOKUP("Bosted",Tekst[],Snr,FALSE)</f>
        <v>Bosted (fullstendig adresse)</v>
      </c>
      <c r="C21" s="35"/>
      <c r="D21" s="36"/>
      <c r="E21" s="16"/>
      <c r="F21" s="16"/>
      <c r="G21" s="16"/>
    </row>
    <row r="22" spans="1:7" ht="18" customHeight="1" x14ac:dyDescent="0.5">
      <c r="A22" s="105"/>
      <c r="B22" s="151"/>
      <c r="C22" s="152"/>
      <c r="D22" s="153"/>
      <c r="E22" s="1"/>
      <c r="F22" s="1"/>
      <c r="G22" s="1"/>
    </row>
    <row r="23" spans="1:7" s="15" customFormat="1" ht="12" customHeight="1" x14ac:dyDescent="0.35">
      <c r="A23" s="105"/>
      <c r="B23" s="52" t="str">
        <f>VLOOKUP("Kirke",Tekst[],Snr,FALSE)</f>
        <v>Kirketilhørighet</v>
      </c>
      <c r="C23" s="35"/>
      <c r="D23" s="36"/>
      <c r="E23" s="16"/>
      <c r="F23" s="16"/>
      <c r="G23" s="16"/>
    </row>
    <row r="24" spans="1:7" ht="18" customHeight="1" x14ac:dyDescent="0.5">
      <c r="A24" s="106"/>
      <c r="B24" s="125"/>
      <c r="C24" s="150"/>
      <c r="D24" s="126"/>
      <c r="E24" s="1"/>
      <c r="F24" s="1"/>
      <c r="G24" s="1"/>
    </row>
    <row r="25" spans="1:7" s="15" customFormat="1" ht="12" customHeight="1" x14ac:dyDescent="0.35">
      <c r="A25" s="104" t="str">
        <f>VLOOKUP("Mor",Tekst[],Snr,FALSE)</f>
        <v>MOR</v>
      </c>
      <c r="B25" s="52" t="str">
        <f>VLOOKUP("Enavn",Tekst[],Snr,FALSE)</f>
        <v>Slektsnavn</v>
      </c>
      <c r="C25" s="31"/>
      <c r="D25" s="51" t="str">
        <f>VLOOKUP("Fnr",Tekst[],Snr,FALSE)</f>
        <v>Fødselsnummer</v>
      </c>
      <c r="E25" s="16"/>
      <c r="F25" s="16"/>
      <c r="G25" s="16"/>
    </row>
    <row r="26" spans="1:7" ht="18" customHeight="1" x14ac:dyDescent="0.5">
      <c r="A26" s="105"/>
      <c r="B26" s="125"/>
      <c r="C26" s="126"/>
      <c r="D26" s="53"/>
      <c r="E26" s="1"/>
      <c r="F26" s="1"/>
      <c r="G26" s="1"/>
    </row>
    <row r="27" spans="1:7" s="15" customFormat="1" ht="12" customHeight="1" x14ac:dyDescent="0.35">
      <c r="A27" s="105"/>
      <c r="B27" s="52" t="str">
        <f>VLOOKUP("Fnavn",Tekst[],Snr,FALSE)</f>
        <v>Fornavn og eventuelle mellomnavn</v>
      </c>
      <c r="C27" s="35"/>
      <c r="D27" s="36"/>
      <c r="E27" s="16"/>
      <c r="F27" s="16"/>
      <c r="G27" s="16"/>
    </row>
    <row r="28" spans="1:7" ht="18" customHeight="1" x14ac:dyDescent="0.5">
      <c r="A28" s="105"/>
      <c r="B28" s="125"/>
      <c r="C28" s="150"/>
      <c r="D28" s="126"/>
      <c r="E28" s="1"/>
      <c r="F28" s="1"/>
      <c r="G28" s="1"/>
    </row>
    <row r="29" spans="1:7" s="15" customFormat="1" ht="12" customHeight="1" x14ac:dyDescent="0.35">
      <c r="A29" s="105"/>
      <c r="B29" s="37" t="str">
        <f>VLOOKUP("Bosted",Tekst[],Snr,FALSE)</f>
        <v>Bosted (fullstendig adresse)</v>
      </c>
      <c r="C29" s="40"/>
      <c r="D29" s="51" t="str">
        <f>VLOOKUP("Kommune",Tekst[],Snr,FALSE)</f>
        <v>Bostedskommune da barnet ble født</v>
      </c>
      <c r="E29" s="16"/>
      <c r="F29" s="16"/>
      <c r="G29" s="16"/>
    </row>
    <row r="30" spans="1:7" ht="18" customHeight="1" x14ac:dyDescent="0.5">
      <c r="A30" s="105"/>
      <c r="B30" s="125"/>
      <c r="C30" s="126"/>
      <c r="D30" s="23"/>
      <c r="E30" s="1"/>
      <c r="F30" s="1"/>
      <c r="G30" s="1"/>
    </row>
    <row r="31" spans="1:7" s="15" customFormat="1" ht="11.25" customHeight="1" x14ac:dyDescent="0.35">
      <c r="A31" s="105"/>
      <c r="B31" s="52" t="str">
        <f>VLOOKUP("Kirke",Tekst[],Snr,FALSE)</f>
        <v>Kirketilhørighet</v>
      </c>
      <c r="C31" s="35"/>
      <c r="D31" s="36"/>
      <c r="E31" s="16"/>
      <c r="F31" s="16"/>
      <c r="G31" s="16"/>
    </row>
    <row r="32" spans="1:7" ht="18" customHeight="1" x14ac:dyDescent="0.35">
      <c r="A32" s="106"/>
      <c r="B32" s="119"/>
      <c r="C32" s="120"/>
      <c r="D32" s="121"/>
    </row>
    <row r="33" spans="1:7" ht="12" customHeight="1" x14ac:dyDescent="0.35">
      <c r="A33" s="107" t="str">
        <f>VLOOKUP("Faddere",Tekst[],Snr,FALSE)</f>
        <v>FADDERE</v>
      </c>
      <c r="B33" s="41" t="str">
        <f>VLOOKUP("Navn",Tekst[],Snr,FALSE)</f>
        <v>Navn</v>
      </c>
      <c r="C33" s="34"/>
      <c r="D33" s="33"/>
    </row>
    <row r="34" spans="1:7" ht="18" customHeight="1" x14ac:dyDescent="0.35">
      <c r="A34" s="108"/>
      <c r="B34" s="110"/>
      <c r="C34" s="111"/>
      <c r="D34" s="112"/>
    </row>
    <row r="35" spans="1:7" ht="18" customHeight="1" x14ac:dyDescent="0.35">
      <c r="A35" s="108"/>
      <c r="B35" s="110"/>
      <c r="C35" s="111"/>
      <c r="D35" s="112"/>
    </row>
    <row r="36" spans="1:7" ht="18" customHeight="1" x14ac:dyDescent="0.35">
      <c r="A36" s="108"/>
      <c r="B36" s="110"/>
      <c r="C36" s="111"/>
      <c r="D36" s="112"/>
    </row>
    <row r="37" spans="1:7" ht="18" customHeight="1" x14ac:dyDescent="0.35">
      <c r="A37" s="108"/>
      <c r="B37" s="110"/>
      <c r="C37" s="111"/>
      <c r="D37" s="112"/>
    </row>
    <row r="38" spans="1:7" ht="17.25" customHeight="1" x14ac:dyDescent="0.35">
      <c r="A38" s="108"/>
      <c r="B38" s="110"/>
      <c r="C38" s="111"/>
      <c r="D38" s="112"/>
    </row>
    <row r="39" spans="1:7" ht="17.25" customHeight="1" x14ac:dyDescent="0.35">
      <c r="A39" s="108"/>
      <c r="B39" s="110"/>
      <c r="C39" s="111"/>
      <c r="D39" s="112"/>
    </row>
    <row r="40" spans="1:7" ht="18" customHeight="1" x14ac:dyDescent="0.35">
      <c r="A40" s="108"/>
      <c r="B40" s="110"/>
      <c r="C40" s="111"/>
      <c r="D40" s="112"/>
    </row>
    <row r="41" spans="1:7" ht="17.25" customHeight="1" x14ac:dyDescent="0.35">
      <c r="A41" s="109"/>
      <c r="B41" s="113"/>
      <c r="C41" s="114"/>
      <c r="D41" s="115"/>
    </row>
    <row r="42" spans="1:7" ht="7" customHeight="1" x14ac:dyDescent="0.5">
      <c r="B42" s="18"/>
      <c r="C42" s="18"/>
      <c r="D42" s="18"/>
      <c r="E42" s="1"/>
      <c r="F42" s="1"/>
      <c r="G42" s="1"/>
    </row>
    <row r="43" spans="1:7" ht="18" customHeight="1" x14ac:dyDescent="0.35">
      <c r="A43" s="137" t="str">
        <f>VLOOKUP("Fellesskap",Tekst[],Snr,FALSE)&amp;"*"</f>
        <v>Misjonsfellesskap*</v>
      </c>
      <c r="B43" s="138"/>
      <c r="C43" s="129"/>
      <c r="D43" s="130"/>
    </row>
    <row r="44" spans="1:7" ht="18" customHeight="1" x14ac:dyDescent="0.35">
      <c r="A44" s="137" t="str">
        <f>VLOOKUP("Dsted",Tekst[],Snr,FALSE)</f>
        <v>Dåpssted</v>
      </c>
      <c r="B44" s="138"/>
      <c r="C44" s="129"/>
      <c r="D44" s="130"/>
    </row>
    <row r="45" spans="1:7" ht="18" customHeight="1" x14ac:dyDescent="0.35">
      <c r="A45" s="137" t="str">
        <f>VLOOKUP("Døper",Tekst[],Snr,FALSE)</f>
        <v>Dåp utført av</v>
      </c>
      <c r="B45" s="138"/>
      <c r="C45" s="131"/>
      <c r="D45" s="132"/>
    </row>
    <row r="46" spans="1:7" ht="18" customHeight="1" x14ac:dyDescent="0.35">
      <c r="A46" s="137" t="str">
        <f>VLOOKUP("Ddato",Tekst[],Snr,FALSE)</f>
        <v>Dåpsdato</v>
      </c>
      <c r="B46" s="138"/>
      <c r="C46" s="133"/>
      <c r="D46" s="134"/>
    </row>
    <row r="47" spans="1:7" ht="18" customHeight="1" x14ac:dyDescent="0.35">
      <c r="A47" s="127" t="str">
        <f>VLOOKUP("Kirke",Tekst[],Snr,FALSE)</f>
        <v>Kirketilhørighet</v>
      </c>
      <c r="B47" s="128"/>
      <c r="C47" s="135"/>
      <c r="D47" s="136"/>
    </row>
    <row r="48" spans="1:7" x14ac:dyDescent="0.35">
      <c r="B48" s="18"/>
      <c r="C48" s="18"/>
      <c r="D48" s="18"/>
    </row>
    <row r="49" spans="1:4" x14ac:dyDescent="0.35">
      <c r="A49" s="32" t="str">
        <f>VLOOKUP("*Forsamling",Tekst[],Snr,FALSE)</f>
        <v>* forsamling/lag i Misjonssambandet som står for dåpen</v>
      </c>
      <c r="B49" s="18"/>
      <c r="C49" s="18"/>
      <c r="D49" s="18"/>
    </row>
    <row r="50" spans="1:4" x14ac:dyDescent="0.35">
      <c r="A50" s="139" t="str">
        <f>VLOOKUP("Dmelding",Tekst[],Snr,FALSE)</f>
        <v>MELDING SKAL EVT. SENDEST TIL:</v>
      </c>
      <c r="B50" s="42" t="str">
        <f>VLOOKUP("Dkirke",Tekst[],Snr,FALSE)</f>
        <v>Barnets/foreldras kirketilhørighet</v>
      </c>
      <c r="C50" s="43"/>
      <c r="D50" s="44" t="str">
        <f>VLOOKUP("Dforsamling",Tekst[],Snr,FALSE)</f>
        <v>eller forsamling?</v>
      </c>
    </row>
    <row r="51" spans="1:4" ht="18" customHeight="1" x14ac:dyDescent="0.35">
      <c r="A51" s="140"/>
      <c r="B51" s="110"/>
      <c r="C51" s="112"/>
      <c r="D51" s="24"/>
    </row>
    <row r="52" spans="1:4" ht="18.75" customHeight="1" x14ac:dyDescent="0.35">
      <c r="A52" s="141"/>
      <c r="B52" s="113"/>
      <c r="C52" s="115"/>
      <c r="D52" s="28"/>
    </row>
    <row r="53" spans="1:4" ht="46.5" customHeight="1" x14ac:dyDescent="0.35">
      <c r="A53" s="19" t="str">
        <f>VLOOKUP("Opplysninger",Tekst[],Snr,FALSE)</f>
        <v>Andre opplysninger</v>
      </c>
      <c r="B53" s="122"/>
      <c r="C53" s="123"/>
      <c r="D53" s="124"/>
    </row>
    <row r="55" spans="1:4" ht="17" x14ac:dyDescent="0.5">
      <c r="A55" s="1" t="str">
        <f>VLOOKUP("Registrering",Tekst[],Snr,FALSE)</f>
        <v xml:space="preserve">Registreringa utført av: </v>
      </c>
      <c r="C55" s="154" t="str">
        <f>VLOOKUP("Navn",Tekst[],Snr,FALSE)</f>
        <v>Navn</v>
      </c>
      <c r="D55" s="155"/>
    </row>
    <row r="56" spans="1:4" x14ac:dyDescent="0.35">
      <c r="A56" s="158"/>
      <c r="B56" s="158"/>
      <c r="C56" s="142"/>
      <c r="D56" s="143"/>
    </row>
  </sheetData>
  <sheetProtection algorithmName="SHA-512" hashValue="kdJByQTqsLCwZwQZHWiUfmnTP/tqsvujJLf0bw+iTuJGmxBaVnKUohX7ptF+VrG/mtNPRwmniZKYW6q/IMeMig==" saltValue="AMYxgYmhK7HxFuFCBLjfbA==" spinCount="100000" sheet="1" selectLockedCells="1"/>
  <mergeCells count="43">
    <mergeCell ref="A50:A52"/>
    <mergeCell ref="C56:D56"/>
    <mergeCell ref="B3:D3"/>
    <mergeCell ref="C8:D8"/>
    <mergeCell ref="B10:D10"/>
    <mergeCell ref="B12:D12"/>
    <mergeCell ref="B14:D14"/>
    <mergeCell ref="B18:C18"/>
    <mergeCell ref="B22:D22"/>
    <mergeCell ref="B24:D24"/>
    <mergeCell ref="B28:D28"/>
    <mergeCell ref="B30:C30"/>
    <mergeCell ref="B20:D20"/>
    <mergeCell ref="C55:D55"/>
    <mergeCell ref="B15:C15"/>
    <mergeCell ref="A56:B56"/>
    <mergeCell ref="A5:A15"/>
    <mergeCell ref="B32:D32"/>
    <mergeCell ref="B53:D53"/>
    <mergeCell ref="B51:C51"/>
    <mergeCell ref="B52:C52"/>
    <mergeCell ref="B26:C26"/>
    <mergeCell ref="A47:B47"/>
    <mergeCell ref="C43:D43"/>
    <mergeCell ref="C44:D44"/>
    <mergeCell ref="C45:D45"/>
    <mergeCell ref="C46:D46"/>
    <mergeCell ref="C47:D47"/>
    <mergeCell ref="A43:B43"/>
    <mergeCell ref="A44:B44"/>
    <mergeCell ref="A45:B45"/>
    <mergeCell ref="A46:B46"/>
    <mergeCell ref="A17:A24"/>
    <mergeCell ref="A25:A32"/>
    <mergeCell ref="A33:A41"/>
    <mergeCell ref="B34:D34"/>
    <mergeCell ref="B41:D41"/>
    <mergeCell ref="B40:D40"/>
    <mergeCell ref="B39:D39"/>
    <mergeCell ref="B38:D38"/>
    <mergeCell ref="B37:D37"/>
    <mergeCell ref="B36:D36"/>
    <mergeCell ref="B35:D35"/>
  </mergeCells>
  <dataValidations count="3">
    <dataValidation type="date" allowBlank="1" showInputMessage="1" showErrorMessage="1" error="Ugyldig datoformat ELLER dato mer enn et år fram i tid" prompt="Skriv datoen i et datoformat." sqref="B8" xr:uid="{00000000-0002-0000-0100-000000000000}">
      <formula1>DATE(1990,1,1)</formula1>
      <formula2>TODAY()+365</formula2>
    </dataValidation>
    <dataValidation type="date" allowBlank="1" showInputMessage="1" showErrorMessage="1" error="Feil datoformat ELLER datoen er mer enn et år fram i tid." promptTitle="Dåpsdato" prompt="Skriv datoen i et datoformat" sqref="C46:D46" xr:uid="{00000000-0002-0000-0100-000001000000}">
      <formula1>32874</formula1>
      <formula2>TODAY()+365</formula2>
    </dataValidation>
    <dataValidation type="textLength" allowBlank="1" showInputMessage="1" showErrorMessage="1" errorTitle="Feil format" error="Bruk 11 siffer!_x000a_Ikke bruk andre tegn enn tall (skriv 11 siffer fortløpende)" promptTitle="11 siffer!" prompt="BRUK BARE TALL, ingen andre tegn (skriv 11 siffer fortløpende)" sqref="D26 B6 D18" xr:uid="{00000000-0002-0000-0100-000002000000}">
      <formula1>10</formula1>
      <formula2>11</formula2>
    </dataValidation>
  </dataValidations>
  <pageMargins left="0.51181102362204722" right="0.51181102362204722" top="0.55118110236220474" bottom="0.55118110236220474" header="0.31496062992125984" footer="0.31496062992125984"/>
  <pageSetup paperSize="9" scale="84" orientation="portrait" r:id="rId1"/>
  <headerFooter>
    <oddFooter>&amp;C&amp;P</oddFooter>
  </headerFooter>
  <rowBreaks count="1" manualBreakCount="1">
    <brk id="49"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4000000}">
          <x14:formula1>
            <xm:f>Tekster!$A$2:$A$5</xm:f>
          </x14:formula1>
          <xm:sqref>A4</xm:sqref>
        </x14:dataValidation>
        <x14:dataValidation type="list" allowBlank="1" showInputMessage="1" showErrorMessage="1" xr:uid="{00000000-0002-0000-0100-000005000000}">
          <x14:formula1>
            <xm:f>Tekster!$D$2:$D$3</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6"/>
  <sheetViews>
    <sheetView zoomScale="90" zoomScaleNormal="90" workbookViewId="0">
      <selection activeCell="B46" sqref="B46"/>
    </sheetView>
  </sheetViews>
  <sheetFormatPr baseColWidth="10" defaultColWidth="11.453125" defaultRowHeight="14.5" x14ac:dyDescent="0.35"/>
  <cols>
    <col min="1" max="1" width="11.453125" style="15"/>
    <col min="2" max="4" width="50.7265625" style="97" customWidth="1"/>
    <col min="5" max="5" width="1.81640625" style="30" customWidth="1"/>
    <col min="6" max="16384" width="11.453125" style="30"/>
  </cols>
  <sheetData>
    <row r="1" spans="1:4" x14ac:dyDescent="0.35">
      <c r="A1" s="15" t="s">
        <v>2</v>
      </c>
      <c r="B1" s="97" t="s">
        <v>3</v>
      </c>
      <c r="D1" s="97" t="s">
        <v>4</v>
      </c>
    </row>
    <row r="2" spans="1:4" x14ac:dyDescent="0.35">
      <c r="A2" s="15" t="s">
        <v>5</v>
      </c>
      <c r="B2" s="97">
        <v>2</v>
      </c>
      <c r="D2" s="97" t="s">
        <v>6</v>
      </c>
    </row>
    <row r="3" spans="1:4" x14ac:dyDescent="0.35">
      <c r="A3" s="15" t="s">
        <v>1</v>
      </c>
      <c r="B3" s="97">
        <v>2</v>
      </c>
      <c r="D3" s="97" t="s">
        <v>7</v>
      </c>
    </row>
    <row r="4" spans="1:4" x14ac:dyDescent="0.35">
      <c r="A4" s="15" t="s">
        <v>8</v>
      </c>
      <c r="B4" s="97">
        <v>3</v>
      </c>
    </row>
    <row r="5" spans="1:4" x14ac:dyDescent="0.35">
      <c r="A5" s="15" t="s">
        <v>9</v>
      </c>
      <c r="B5" s="97">
        <v>4</v>
      </c>
    </row>
    <row r="7" spans="1:4" x14ac:dyDescent="0.35">
      <c r="A7" s="15" t="s">
        <v>10</v>
      </c>
      <c r="B7" s="97" t="s">
        <v>1</v>
      </c>
      <c r="C7" s="97" t="s">
        <v>8</v>
      </c>
      <c r="D7" s="97" t="s">
        <v>11</v>
      </c>
    </row>
    <row r="8" spans="1:4" ht="29" x14ac:dyDescent="0.35">
      <c r="A8" s="15" t="s">
        <v>12</v>
      </c>
      <c r="B8" s="97" t="s">
        <v>13</v>
      </c>
      <c r="C8" s="97" t="s">
        <v>14</v>
      </c>
      <c r="D8" s="97" t="s">
        <v>15</v>
      </c>
    </row>
    <row r="9" spans="1:4" ht="29" x14ac:dyDescent="0.35">
      <c r="A9" s="15" t="s">
        <v>16</v>
      </c>
      <c r="B9" s="97" t="s">
        <v>286</v>
      </c>
      <c r="C9" s="97" t="s">
        <v>286</v>
      </c>
      <c r="D9" s="97" t="s">
        <v>287</v>
      </c>
    </row>
    <row r="10" spans="1:4" x14ac:dyDescent="0.35">
      <c r="A10" s="15" t="s">
        <v>17</v>
      </c>
      <c r="B10" s="97" t="s">
        <v>18</v>
      </c>
      <c r="C10" s="97" t="s">
        <v>18</v>
      </c>
      <c r="D10" s="97" t="s">
        <v>19</v>
      </c>
    </row>
    <row r="11" spans="1:4" x14ac:dyDescent="0.35">
      <c r="A11" s="15" t="s">
        <v>20</v>
      </c>
      <c r="B11" s="97" t="s">
        <v>20</v>
      </c>
      <c r="C11" s="97" t="s">
        <v>20</v>
      </c>
      <c r="D11" s="97" t="s">
        <v>21</v>
      </c>
    </row>
    <row r="12" spans="1:4" x14ac:dyDescent="0.35">
      <c r="A12" s="15" t="s">
        <v>22</v>
      </c>
      <c r="B12" s="97" t="s">
        <v>23</v>
      </c>
      <c r="C12" s="97" t="s">
        <v>24</v>
      </c>
      <c r="D12" s="97" t="s">
        <v>25</v>
      </c>
    </row>
    <row r="13" spans="1:4" x14ac:dyDescent="0.35">
      <c r="A13" s="15" t="s">
        <v>26</v>
      </c>
      <c r="B13" s="97" t="s">
        <v>27</v>
      </c>
      <c r="C13" s="97" t="s">
        <v>27</v>
      </c>
      <c r="D13" s="97" t="s">
        <v>28</v>
      </c>
    </row>
    <row r="14" spans="1:4" x14ac:dyDescent="0.35">
      <c r="A14" s="15" t="s">
        <v>29</v>
      </c>
      <c r="B14" s="97" t="s">
        <v>30</v>
      </c>
      <c r="C14" s="97" t="s">
        <v>31</v>
      </c>
      <c r="D14" s="97" t="s">
        <v>32</v>
      </c>
    </row>
    <row r="15" spans="1:4" x14ac:dyDescent="0.35">
      <c r="A15" s="15" t="s">
        <v>33</v>
      </c>
      <c r="B15" s="97" t="s">
        <v>34</v>
      </c>
      <c r="C15" s="97" t="s">
        <v>35</v>
      </c>
      <c r="D15" s="97" t="s">
        <v>36</v>
      </c>
    </row>
    <row r="16" spans="1:4" x14ac:dyDescent="0.35">
      <c r="A16" s="15" t="s">
        <v>37</v>
      </c>
      <c r="B16" s="97" t="s">
        <v>38</v>
      </c>
      <c r="C16" s="97" t="s">
        <v>39</v>
      </c>
      <c r="D16" s="97" t="s">
        <v>40</v>
      </c>
    </row>
    <row r="17" spans="1:4" x14ac:dyDescent="0.35">
      <c r="A17" s="15" t="s">
        <v>41</v>
      </c>
      <c r="B17" s="97" t="s">
        <v>42</v>
      </c>
      <c r="C17" s="97" t="s">
        <v>42</v>
      </c>
      <c r="D17" s="97" t="s">
        <v>43</v>
      </c>
    </row>
    <row r="18" spans="1:4" x14ac:dyDescent="0.35">
      <c r="A18" s="15" t="s">
        <v>44</v>
      </c>
      <c r="B18" s="97" t="s">
        <v>45</v>
      </c>
      <c r="C18" s="97" t="s">
        <v>45</v>
      </c>
      <c r="D18" s="97" t="s">
        <v>46</v>
      </c>
    </row>
    <row r="19" spans="1:4" x14ac:dyDescent="0.35">
      <c r="A19" s="15" t="s">
        <v>47</v>
      </c>
      <c r="B19" s="97" t="s">
        <v>47</v>
      </c>
      <c r="C19" s="97" t="s">
        <v>48</v>
      </c>
      <c r="D19" s="97" t="s">
        <v>49</v>
      </c>
    </row>
    <row r="20" spans="1:4" x14ac:dyDescent="0.35">
      <c r="A20" s="15" t="s">
        <v>50</v>
      </c>
      <c r="B20" s="97" t="s">
        <v>51</v>
      </c>
      <c r="C20" s="97" t="s">
        <v>52</v>
      </c>
      <c r="D20" s="97" t="s">
        <v>53</v>
      </c>
    </row>
    <row r="21" spans="1:4" ht="29" x14ac:dyDescent="0.35">
      <c r="A21" s="15" t="s">
        <v>54</v>
      </c>
      <c r="B21" s="97" t="s">
        <v>55</v>
      </c>
      <c r="C21" s="97" t="s">
        <v>55</v>
      </c>
      <c r="D21" s="97" t="s">
        <v>56</v>
      </c>
    </row>
    <row r="22" spans="1:4" x14ac:dyDescent="0.35">
      <c r="A22" s="15" t="s">
        <v>57</v>
      </c>
      <c r="B22" s="99" t="s">
        <v>284</v>
      </c>
      <c r="C22" s="100" t="s">
        <v>285</v>
      </c>
      <c r="D22" s="97" t="s">
        <v>58</v>
      </c>
    </row>
    <row r="23" spans="1:4" x14ac:dyDescent="0.35">
      <c r="A23" s="15" t="s">
        <v>59</v>
      </c>
      <c r="B23" s="97" t="s">
        <v>60</v>
      </c>
      <c r="C23" s="97" t="s">
        <v>61</v>
      </c>
      <c r="D23" s="97" t="s">
        <v>62</v>
      </c>
    </row>
    <row r="24" spans="1:4" x14ac:dyDescent="0.35">
      <c r="A24" s="15" t="s">
        <v>63</v>
      </c>
      <c r="B24" s="97" t="s">
        <v>64</v>
      </c>
      <c r="C24" s="97" t="s">
        <v>64</v>
      </c>
      <c r="D24" s="97" t="s">
        <v>65</v>
      </c>
    </row>
    <row r="25" spans="1:4" x14ac:dyDescent="0.35">
      <c r="A25" s="15" t="s">
        <v>66</v>
      </c>
      <c r="B25" s="97" t="s">
        <v>67</v>
      </c>
      <c r="C25" s="97" t="s">
        <v>67</v>
      </c>
      <c r="D25" s="97" t="s">
        <v>68</v>
      </c>
    </row>
    <row r="26" spans="1:4" x14ac:dyDescent="0.35">
      <c r="A26" s="15" t="s">
        <v>69</v>
      </c>
      <c r="B26" s="97" t="s">
        <v>70</v>
      </c>
      <c r="C26" s="97" t="s">
        <v>71</v>
      </c>
      <c r="D26" s="97" t="s">
        <v>72</v>
      </c>
    </row>
    <row r="27" spans="1:4" x14ac:dyDescent="0.35">
      <c r="A27" s="15" t="s">
        <v>73</v>
      </c>
      <c r="B27" s="97" t="s">
        <v>74</v>
      </c>
      <c r="C27" s="97" t="s">
        <v>75</v>
      </c>
      <c r="D27" s="97" t="s">
        <v>76</v>
      </c>
    </row>
    <row r="28" spans="1:4" x14ac:dyDescent="0.35">
      <c r="A28" s="15" t="s">
        <v>77</v>
      </c>
      <c r="B28" s="97" t="s">
        <v>78</v>
      </c>
      <c r="C28" s="97" t="s">
        <v>78</v>
      </c>
      <c r="D28" s="97" t="s">
        <v>79</v>
      </c>
    </row>
    <row r="29" spans="1:4" ht="29" x14ac:dyDescent="0.35">
      <c r="A29" s="15" t="s">
        <v>80</v>
      </c>
      <c r="B29" s="97" t="s">
        <v>81</v>
      </c>
      <c r="C29" s="97" t="s">
        <v>82</v>
      </c>
      <c r="D29" s="97" t="s">
        <v>83</v>
      </c>
    </row>
    <row r="30" spans="1:4" ht="29" x14ac:dyDescent="0.35">
      <c r="A30" s="15" t="s">
        <v>84</v>
      </c>
      <c r="B30" s="97" t="s">
        <v>85</v>
      </c>
      <c r="C30" s="97" t="s">
        <v>86</v>
      </c>
      <c r="D30" s="97" t="s">
        <v>87</v>
      </c>
    </row>
    <row r="31" spans="1:4" x14ac:dyDescent="0.35">
      <c r="A31" s="15" t="s">
        <v>88</v>
      </c>
      <c r="B31" s="97" t="s">
        <v>89</v>
      </c>
      <c r="C31" s="97" t="s">
        <v>90</v>
      </c>
      <c r="D31" s="97" t="s">
        <v>91</v>
      </c>
    </row>
    <row r="32" spans="1:4" x14ac:dyDescent="0.35">
      <c r="A32" s="15" t="s">
        <v>92</v>
      </c>
      <c r="B32" s="97" t="s">
        <v>93</v>
      </c>
      <c r="C32" s="97" t="s">
        <v>93</v>
      </c>
      <c r="D32" s="97" t="s">
        <v>94</v>
      </c>
    </row>
    <row r="33" spans="1:4" x14ac:dyDescent="0.35">
      <c r="A33" s="15" t="s">
        <v>95</v>
      </c>
      <c r="B33" s="97" t="s">
        <v>92</v>
      </c>
      <c r="C33" s="97" t="s">
        <v>92</v>
      </c>
      <c r="D33" s="97" t="s">
        <v>96</v>
      </c>
    </row>
    <row r="34" spans="1:4" x14ac:dyDescent="0.35">
      <c r="A34" s="15" t="s">
        <v>97</v>
      </c>
      <c r="B34" s="97" t="s">
        <v>98</v>
      </c>
      <c r="C34" s="97" t="s">
        <v>99</v>
      </c>
      <c r="D34" s="97" t="s">
        <v>100</v>
      </c>
    </row>
    <row r="35" spans="1:4" x14ac:dyDescent="0.35">
      <c r="A35" s="15" t="s">
        <v>101</v>
      </c>
      <c r="B35" s="97" t="s">
        <v>102</v>
      </c>
      <c r="C35" s="97" t="s">
        <v>102</v>
      </c>
      <c r="D35" s="97" t="s">
        <v>103</v>
      </c>
    </row>
    <row r="36" spans="1:4" x14ac:dyDescent="0.35">
      <c r="A36" s="15" t="s">
        <v>104</v>
      </c>
      <c r="B36" s="97" t="s">
        <v>105</v>
      </c>
      <c r="C36" s="97" t="s">
        <v>105</v>
      </c>
      <c r="D36" s="97" t="s">
        <v>106</v>
      </c>
    </row>
    <row r="37" spans="1:4" x14ac:dyDescent="0.35">
      <c r="A37" s="15" t="s">
        <v>107</v>
      </c>
      <c r="B37" s="97" t="s">
        <v>108</v>
      </c>
      <c r="C37" s="97" t="s">
        <v>108</v>
      </c>
      <c r="D37" s="97" t="s">
        <v>109</v>
      </c>
    </row>
    <row r="38" spans="1:4" x14ac:dyDescent="0.35">
      <c r="A38" s="15" t="s">
        <v>110</v>
      </c>
      <c r="B38" s="97" t="s">
        <v>110</v>
      </c>
      <c r="C38" s="97" t="s">
        <v>110</v>
      </c>
      <c r="D38" s="97" t="s">
        <v>111</v>
      </c>
    </row>
    <row r="39" spans="1:4" x14ac:dyDescent="0.35">
      <c r="A39" s="15" t="s">
        <v>112</v>
      </c>
      <c r="B39" s="97" t="s">
        <v>282</v>
      </c>
      <c r="C39" s="97" t="s">
        <v>283</v>
      </c>
      <c r="D39" s="97" t="s">
        <v>113</v>
      </c>
    </row>
    <row r="40" spans="1:4" x14ac:dyDescent="0.35">
      <c r="A40" s="15" t="s">
        <v>114</v>
      </c>
      <c r="B40" s="97" t="s">
        <v>115</v>
      </c>
      <c r="C40" s="97" t="s">
        <v>116</v>
      </c>
      <c r="D40" s="97" t="s">
        <v>117</v>
      </c>
    </row>
    <row r="41" spans="1:4" ht="29" x14ac:dyDescent="0.35">
      <c r="A41" s="15" t="s">
        <v>118</v>
      </c>
      <c r="B41" s="97" t="s">
        <v>119</v>
      </c>
      <c r="C41" s="97" t="s">
        <v>120</v>
      </c>
      <c r="D41" s="97" t="s">
        <v>121</v>
      </c>
    </row>
    <row r="42" spans="1:4" x14ac:dyDescent="0.35">
      <c r="A42" s="15" t="s">
        <v>122</v>
      </c>
      <c r="B42" s="97" t="s">
        <v>123</v>
      </c>
      <c r="C42" s="97" t="s">
        <v>124</v>
      </c>
      <c r="D42" s="97" t="s">
        <v>125</v>
      </c>
    </row>
    <row r="43" spans="1:4" x14ac:dyDescent="0.35">
      <c r="A43" s="15" t="s">
        <v>126</v>
      </c>
      <c r="B43" s="97" t="s">
        <v>127</v>
      </c>
      <c r="C43" s="97" t="s">
        <v>127</v>
      </c>
      <c r="D43" s="97" t="s">
        <v>128</v>
      </c>
    </row>
    <row r="44" spans="1:4" x14ac:dyDescent="0.35">
      <c r="A44" s="15" t="s">
        <v>129</v>
      </c>
      <c r="B44" s="97" t="s">
        <v>129</v>
      </c>
      <c r="C44" s="97" t="s">
        <v>129</v>
      </c>
      <c r="D44" s="97" t="s">
        <v>130</v>
      </c>
    </row>
    <row r="45" spans="1:4" x14ac:dyDescent="0.35">
      <c r="A45" s="15" t="s">
        <v>131</v>
      </c>
      <c r="B45" s="97" t="s">
        <v>131</v>
      </c>
      <c r="C45" s="97" t="s">
        <v>132</v>
      </c>
      <c r="D45" s="97" t="s">
        <v>133</v>
      </c>
    </row>
    <row r="46" spans="1:4" x14ac:dyDescent="0.35">
      <c r="A46" s="15" t="s">
        <v>134</v>
      </c>
      <c r="B46" s="97" t="s">
        <v>135</v>
      </c>
      <c r="C46" s="97" t="s">
        <v>136</v>
      </c>
      <c r="D46" s="97" t="s">
        <v>79</v>
      </c>
    </row>
    <row r="47" spans="1:4" x14ac:dyDescent="0.35">
      <c r="A47" s="15" t="s">
        <v>137</v>
      </c>
      <c r="B47" s="97" t="s">
        <v>138</v>
      </c>
      <c r="C47" s="97" t="s">
        <v>139</v>
      </c>
      <c r="D47" s="97" t="s">
        <v>32</v>
      </c>
    </row>
    <row r="48" spans="1:4" x14ac:dyDescent="0.35">
      <c r="A48" s="15" t="s">
        <v>4</v>
      </c>
      <c r="B48" s="97" t="s">
        <v>140</v>
      </c>
      <c r="C48" s="97" t="s">
        <v>141</v>
      </c>
      <c r="D48" s="97" t="s">
        <v>142</v>
      </c>
    </row>
    <row r="49" spans="1:4" x14ac:dyDescent="0.35">
      <c r="A49" s="15" t="s">
        <v>143</v>
      </c>
      <c r="B49" s="97" t="s">
        <v>144</v>
      </c>
      <c r="C49" s="97" t="s">
        <v>145</v>
      </c>
      <c r="D49" s="97" t="s">
        <v>146</v>
      </c>
    </row>
    <row r="50" spans="1:4" x14ac:dyDescent="0.35">
      <c r="A50" s="15" t="s">
        <v>147</v>
      </c>
      <c r="B50" s="97" t="s">
        <v>148</v>
      </c>
      <c r="C50" s="97" t="s">
        <v>148</v>
      </c>
      <c r="D50" s="97" t="s">
        <v>149</v>
      </c>
    </row>
    <row r="51" spans="1:4" x14ac:dyDescent="0.35">
      <c r="A51" s="15" t="s">
        <v>150</v>
      </c>
      <c r="B51" s="97" t="s">
        <v>151</v>
      </c>
      <c r="C51" s="97" t="s">
        <v>151</v>
      </c>
      <c r="D51" s="97" t="s">
        <v>152</v>
      </c>
    </row>
    <row r="52" spans="1:4" x14ac:dyDescent="0.35">
      <c r="A52" s="15" t="s">
        <v>153</v>
      </c>
      <c r="B52" s="97" t="s">
        <v>150</v>
      </c>
      <c r="C52" s="97" t="s">
        <v>150</v>
      </c>
      <c r="D52" s="97" t="s">
        <v>154</v>
      </c>
    </row>
    <row r="53" spans="1:4" x14ac:dyDescent="0.35">
      <c r="A53" s="15" t="s">
        <v>155</v>
      </c>
      <c r="B53" s="97" t="s">
        <v>155</v>
      </c>
      <c r="C53" s="97" t="s">
        <v>156</v>
      </c>
      <c r="D53" s="97" t="s">
        <v>157</v>
      </c>
    </row>
    <row r="54" spans="1:4" x14ac:dyDescent="0.35">
      <c r="A54" s="15" t="s">
        <v>158</v>
      </c>
      <c r="B54" s="97" t="s">
        <v>159</v>
      </c>
      <c r="C54" s="97" t="s">
        <v>159</v>
      </c>
      <c r="D54" s="97" t="s">
        <v>160</v>
      </c>
    </row>
    <row r="55" spans="1:4" x14ac:dyDescent="0.35">
      <c r="A55" s="15" t="s">
        <v>161</v>
      </c>
      <c r="B55" s="97" t="s">
        <v>162</v>
      </c>
      <c r="C55" s="97" t="s">
        <v>162</v>
      </c>
      <c r="D55" s="97" t="s">
        <v>163</v>
      </c>
    </row>
    <row r="56" spans="1:4" x14ac:dyDescent="0.35">
      <c r="A56" s="15" t="s">
        <v>164</v>
      </c>
      <c r="B56" s="97" t="s">
        <v>165</v>
      </c>
      <c r="C56" s="97" t="s">
        <v>166</v>
      </c>
      <c r="D56" s="97" t="s">
        <v>167</v>
      </c>
    </row>
    <row r="57" spans="1:4" x14ac:dyDescent="0.35">
      <c r="A57" s="15" t="s">
        <v>168</v>
      </c>
      <c r="B57" s="97" t="s">
        <v>169</v>
      </c>
      <c r="C57" s="97" t="s">
        <v>169</v>
      </c>
      <c r="D57" s="97" t="s">
        <v>170</v>
      </c>
    </row>
    <row r="58" spans="1:4" ht="29" x14ac:dyDescent="0.35">
      <c r="A58" s="15" t="s">
        <v>171</v>
      </c>
      <c r="B58" s="97" t="s">
        <v>172</v>
      </c>
      <c r="C58" s="97" t="s">
        <v>173</v>
      </c>
      <c r="D58" s="97" t="s">
        <v>174</v>
      </c>
    </row>
    <row r="59" spans="1:4" x14ac:dyDescent="0.35">
      <c r="A59" s="15" t="s">
        <v>175</v>
      </c>
      <c r="B59" s="97" t="s">
        <v>176</v>
      </c>
      <c r="C59" s="97" t="s">
        <v>177</v>
      </c>
      <c r="D59" s="97" t="s">
        <v>178</v>
      </c>
    </row>
    <row r="60" spans="1:4" x14ac:dyDescent="0.35">
      <c r="A60" s="15" t="s">
        <v>179</v>
      </c>
      <c r="B60" s="97" t="s">
        <v>180</v>
      </c>
      <c r="C60" s="97" t="s">
        <v>181</v>
      </c>
      <c r="D60" s="97" t="s">
        <v>182</v>
      </c>
    </row>
    <row r="61" spans="1:4" ht="29" x14ac:dyDescent="0.35">
      <c r="A61" s="15" t="s">
        <v>183</v>
      </c>
      <c r="B61" s="97" t="s">
        <v>184</v>
      </c>
      <c r="C61" s="97" t="s">
        <v>185</v>
      </c>
      <c r="D61" s="97" t="s">
        <v>186</v>
      </c>
    </row>
    <row r="62" spans="1:4" x14ac:dyDescent="0.35">
      <c r="A62" s="15" t="s">
        <v>187</v>
      </c>
      <c r="B62" s="97" t="s">
        <v>188</v>
      </c>
      <c r="C62" s="97" t="s">
        <v>189</v>
      </c>
      <c r="D62" s="97" t="s">
        <v>190</v>
      </c>
    </row>
    <row r="63" spans="1:4" ht="72.5" x14ac:dyDescent="0.35">
      <c r="A63" s="15" t="s">
        <v>191</v>
      </c>
      <c r="B63" s="97" t="s">
        <v>192</v>
      </c>
      <c r="C63" s="97" t="s">
        <v>193</v>
      </c>
      <c r="D63" s="97" t="s">
        <v>193</v>
      </c>
    </row>
    <row r="64" spans="1:4" x14ac:dyDescent="0.35">
      <c r="A64" s="15" t="s">
        <v>194</v>
      </c>
      <c r="B64" s="97" t="s">
        <v>195</v>
      </c>
      <c r="C64" s="97" t="s">
        <v>196</v>
      </c>
      <c r="D64" s="97" t="s">
        <v>197</v>
      </c>
    </row>
    <row r="65" spans="1:4" x14ac:dyDescent="0.35">
      <c r="A65" s="15" t="s">
        <v>198</v>
      </c>
      <c r="B65" s="97" t="s">
        <v>199</v>
      </c>
      <c r="C65" s="97" t="s">
        <v>200</v>
      </c>
      <c r="D65" s="97" t="s">
        <v>201</v>
      </c>
    </row>
    <row r="73" spans="1:4" x14ac:dyDescent="0.35">
      <c r="A73" s="15" t="s">
        <v>10</v>
      </c>
      <c r="B73" s="97" t="s">
        <v>1</v>
      </c>
      <c r="C73" s="97" t="s">
        <v>8</v>
      </c>
      <c r="D73" s="97" t="s">
        <v>11</v>
      </c>
    </row>
    <row r="74" spans="1:4" x14ac:dyDescent="0.35">
      <c r="A74" s="15" t="s">
        <v>202</v>
      </c>
      <c r="B74" s="97" t="s">
        <v>203</v>
      </c>
      <c r="C74" s="97" t="s">
        <v>203</v>
      </c>
    </row>
    <row r="75" spans="1:4" x14ac:dyDescent="0.35">
      <c r="A75" s="15" t="s">
        <v>204</v>
      </c>
      <c r="B75" s="97" t="s">
        <v>205</v>
      </c>
      <c r="C75" s="97" t="s">
        <v>206</v>
      </c>
    </row>
    <row r="76" spans="1:4" x14ac:dyDescent="0.35">
      <c r="A76" s="15" t="s">
        <v>207</v>
      </c>
      <c r="B76" s="97" t="s">
        <v>208</v>
      </c>
      <c r="C76" s="97" t="s">
        <v>208</v>
      </c>
    </row>
    <row r="77" spans="1:4" x14ac:dyDescent="0.35">
      <c r="A77" s="15" t="s">
        <v>209</v>
      </c>
      <c r="B77" s="97" t="s">
        <v>210</v>
      </c>
      <c r="C77" s="97" t="s">
        <v>211</v>
      </c>
    </row>
    <row r="78" spans="1:4" ht="29" x14ac:dyDescent="0.35">
      <c r="A78" s="15" t="s">
        <v>212</v>
      </c>
      <c r="B78" s="97" t="s">
        <v>213</v>
      </c>
      <c r="C78" s="97" t="s">
        <v>214</v>
      </c>
    </row>
    <row r="79" spans="1:4" ht="29" x14ac:dyDescent="0.35">
      <c r="A79" s="15" t="s">
        <v>215</v>
      </c>
      <c r="B79" s="97" t="s">
        <v>216</v>
      </c>
      <c r="C79" s="97" t="s">
        <v>217</v>
      </c>
    </row>
    <row r="80" spans="1:4" x14ac:dyDescent="0.35">
      <c r="A80" s="15" t="s">
        <v>218</v>
      </c>
      <c r="B80" s="97" t="s">
        <v>219</v>
      </c>
      <c r="C80" s="97" t="s">
        <v>220</v>
      </c>
    </row>
    <row r="81" spans="1:3" ht="29" x14ac:dyDescent="0.35">
      <c r="A81" s="15" t="s">
        <v>221</v>
      </c>
      <c r="B81" s="97" t="s">
        <v>222</v>
      </c>
      <c r="C81" s="97" t="s">
        <v>223</v>
      </c>
    </row>
    <row r="82" spans="1:3" ht="72.5" x14ac:dyDescent="0.35">
      <c r="A82" s="15" t="s">
        <v>224</v>
      </c>
      <c r="B82" s="97" t="s">
        <v>225</v>
      </c>
      <c r="C82" s="97" t="s">
        <v>226</v>
      </c>
    </row>
    <row r="83" spans="1:3" ht="29" x14ac:dyDescent="0.35">
      <c r="A83" s="15" t="s">
        <v>227</v>
      </c>
      <c r="B83" s="97" t="s">
        <v>228</v>
      </c>
      <c r="C83" s="97" t="s">
        <v>229</v>
      </c>
    </row>
    <row r="84" spans="1:3" ht="29" x14ac:dyDescent="0.35">
      <c r="A84" s="15" t="s">
        <v>230</v>
      </c>
      <c r="B84" s="98" t="s">
        <v>231</v>
      </c>
      <c r="C84" s="97" t="s">
        <v>232</v>
      </c>
    </row>
    <row r="85" spans="1:3" ht="29" x14ac:dyDescent="0.35">
      <c r="A85" s="15" t="s">
        <v>233</v>
      </c>
      <c r="B85" s="97" t="s">
        <v>234</v>
      </c>
      <c r="C85" s="97" t="s">
        <v>235</v>
      </c>
    </row>
    <row r="86" spans="1:3" ht="29" x14ac:dyDescent="0.35">
      <c r="A86" s="15" t="s">
        <v>236</v>
      </c>
      <c r="B86" s="97" t="s">
        <v>237</v>
      </c>
      <c r="C86" s="97" t="s">
        <v>238</v>
      </c>
    </row>
    <row r="87" spans="1:3" ht="29" x14ac:dyDescent="0.35">
      <c r="A87" s="15" t="s">
        <v>239</v>
      </c>
      <c r="B87" s="97" t="s">
        <v>240</v>
      </c>
      <c r="C87" s="97" t="s">
        <v>241</v>
      </c>
    </row>
    <row r="88" spans="1:3" ht="29" x14ac:dyDescent="0.35">
      <c r="A88" s="15" t="s">
        <v>242</v>
      </c>
      <c r="B88" s="97" t="s">
        <v>243</v>
      </c>
      <c r="C88" s="97" t="s">
        <v>244</v>
      </c>
    </row>
    <row r="89" spans="1:3" x14ac:dyDescent="0.35">
      <c r="A89" s="15" t="s">
        <v>245</v>
      </c>
      <c r="B89" s="97" t="s">
        <v>246</v>
      </c>
      <c r="C89" s="97" t="s">
        <v>247</v>
      </c>
    </row>
    <row r="90" spans="1:3" x14ac:dyDescent="0.35">
      <c r="A90" s="15" t="s">
        <v>248</v>
      </c>
      <c r="B90" s="97" t="s">
        <v>249</v>
      </c>
      <c r="C90" s="97" t="s">
        <v>250</v>
      </c>
    </row>
    <row r="91" spans="1:3" x14ac:dyDescent="0.35">
      <c r="A91" s="15" t="s">
        <v>251</v>
      </c>
      <c r="B91" s="97" t="s">
        <v>252</v>
      </c>
      <c r="C91" s="97" t="s">
        <v>253</v>
      </c>
    </row>
    <row r="92" spans="1:3" x14ac:dyDescent="0.35">
      <c r="A92" s="15" t="s">
        <v>114</v>
      </c>
      <c r="B92" s="97" t="s">
        <v>254</v>
      </c>
      <c r="C92" s="97" t="s">
        <v>255</v>
      </c>
    </row>
    <row r="93" spans="1:3" x14ac:dyDescent="0.35">
      <c r="A93" s="15" t="s">
        <v>175</v>
      </c>
      <c r="B93" s="97" t="s">
        <v>256</v>
      </c>
      <c r="C93" s="97" t="s">
        <v>257</v>
      </c>
    </row>
    <row r="94" spans="1:3" x14ac:dyDescent="0.35">
      <c r="A94" s="15" t="s">
        <v>126</v>
      </c>
      <c r="B94" s="97" t="s">
        <v>258</v>
      </c>
      <c r="C94" s="97" t="s">
        <v>258</v>
      </c>
    </row>
    <row r="95" spans="1:3" x14ac:dyDescent="0.35">
      <c r="A95" s="15" t="s">
        <v>259</v>
      </c>
      <c r="B95" s="97" t="s">
        <v>20</v>
      </c>
      <c r="C95" s="97" t="s">
        <v>20</v>
      </c>
    </row>
    <row r="96" spans="1:3" x14ac:dyDescent="0.35">
      <c r="A96" s="15" t="s">
        <v>260</v>
      </c>
      <c r="B96" s="97" t="s">
        <v>261</v>
      </c>
      <c r="C96" s="97" t="s">
        <v>261</v>
      </c>
    </row>
    <row r="97" spans="1:3" x14ac:dyDescent="0.35">
      <c r="A97" s="15" t="s">
        <v>262</v>
      </c>
      <c r="B97" s="97" t="s">
        <v>263</v>
      </c>
      <c r="C97" s="97" t="s">
        <v>264</v>
      </c>
    </row>
    <row r="98" spans="1:3" x14ac:dyDescent="0.35">
      <c r="A98" s="15" t="s">
        <v>265</v>
      </c>
      <c r="B98" s="97" t="s">
        <v>266</v>
      </c>
      <c r="C98" s="97" t="s">
        <v>266</v>
      </c>
    </row>
    <row r="99" spans="1:3" x14ac:dyDescent="0.35">
      <c r="A99" s="15" t="s">
        <v>267</v>
      </c>
      <c r="B99" s="97" t="s">
        <v>268</v>
      </c>
      <c r="C99" s="97" t="s">
        <v>268</v>
      </c>
    </row>
    <row r="100" spans="1:3" x14ac:dyDescent="0.35">
      <c r="A100" s="15" t="s">
        <v>269</v>
      </c>
      <c r="B100" s="97" t="s">
        <v>269</v>
      </c>
      <c r="C100" s="97" t="s">
        <v>269</v>
      </c>
    </row>
    <row r="101" spans="1:3" x14ac:dyDescent="0.35">
      <c r="A101" s="15" t="s">
        <v>179</v>
      </c>
      <c r="B101" s="97" t="s">
        <v>270</v>
      </c>
      <c r="C101" s="97" t="s">
        <v>271</v>
      </c>
    </row>
    <row r="102" spans="1:3" x14ac:dyDescent="0.35">
      <c r="A102" s="15" t="s">
        <v>272</v>
      </c>
      <c r="B102" s="97" t="s">
        <v>273</v>
      </c>
      <c r="C102" s="97" t="s">
        <v>273</v>
      </c>
    </row>
    <row r="103" spans="1:3" ht="29" x14ac:dyDescent="0.35">
      <c r="A103" s="15" t="s">
        <v>274</v>
      </c>
      <c r="B103" s="97" t="s">
        <v>275</v>
      </c>
      <c r="C103" s="97" t="s">
        <v>276</v>
      </c>
    </row>
    <row r="104" spans="1:3" x14ac:dyDescent="0.35">
      <c r="A104" s="15" t="s">
        <v>63</v>
      </c>
      <c r="B104" s="97" t="s">
        <v>64</v>
      </c>
      <c r="C104" s="97" t="s">
        <v>64</v>
      </c>
    </row>
    <row r="105" spans="1:3" x14ac:dyDescent="0.35">
      <c r="A105" s="15" t="s">
        <v>73</v>
      </c>
      <c r="B105" s="97" t="s">
        <v>74</v>
      </c>
      <c r="C105" s="97" t="s">
        <v>75</v>
      </c>
    </row>
    <row r="106" spans="1:3" x14ac:dyDescent="0.35">
      <c r="A106" s="15" t="s">
        <v>110</v>
      </c>
      <c r="B106" s="97" t="s">
        <v>277</v>
      </c>
      <c r="C106" s="97" t="s">
        <v>277</v>
      </c>
    </row>
  </sheetData>
  <sheetProtection algorithmName="SHA-512" hashValue="c131BD4SenJSZEGKxOIjlvRFnOVJYFZq7ZiPTqWr6+0I++MzmgMrigeeTKksw9NyYlNEQlsD8zsKJhFGT9qn+Q==" saltValue="gIVOe2klVw1BMjPcqsYYQA==" spinCount="100000" sheet="1" selectLockedCells="1"/>
  <pageMargins left="0.7" right="0.7" top="0.75" bottom="0.75" header="0.3" footer="0.3"/>
  <pageSetup paperSize="9" orientation="portrait" verticalDpi="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rgb="FFFFC000"/>
  </sheetPr>
  <dimension ref="A1:D47"/>
  <sheetViews>
    <sheetView showGridLines="0" showZeros="0" topLeftCell="A15" zoomScaleNormal="100" workbookViewId="0">
      <selection activeCell="C44" sqref="C44"/>
    </sheetView>
  </sheetViews>
  <sheetFormatPr baseColWidth="10" defaultColWidth="11.453125" defaultRowHeight="14.5" x14ac:dyDescent="0.35"/>
  <cols>
    <col min="1" max="1" width="15.453125" customWidth="1"/>
    <col min="2" max="2" width="25.26953125" customWidth="1"/>
    <col min="3" max="3" width="24.453125" customWidth="1"/>
    <col min="4" max="4" width="25.26953125" customWidth="1"/>
  </cols>
  <sheetData>
    <row r="1" spans="1:4" ht="28" x14ac:dyDescent="0.8">
      <c r="A1" s="74" t="str">
        <f>VLOOKUP("Protokoll",Tekst[],Snr,FALSE)</f>
        <v>Dåpsprotokoll</v>
      </c>
      <c r="B1" s="1"/>
      <c r="C1" s="1"/>
      <c r="D1" s="1"/>
    </row>
    <row r="2" spans="1:4" ht="13.5" customHeight="1" x14ac:dyDescent="0.5">
      <c r="A2" s="75" t="str">
        <f>IF(Snr=2,"Bokmål",Registrering!A4)</f>
        <v>Bokmål</v>
      </c>
      <c r="B2" s="1"/>
      <c r="C2" s="1"/>
    </row>
    <row r="3" spans="1:4" ht="15.75" customHeight="1" x14ac:dyDescent="0.5">
      <c r="A3" s="76" t="str">
        <f>VLOOKUP("Nummer",Tekst[],Snr,FALSE)</f>
        <v>Nummer:</v>
      </c>
      <c r="B3" s="77"/>
      <c r="D3" s="1"/>
    </row>
    <row r="4" spans="1:4" ht="15.75" customHeight="1" x14ac:dyDescent="0.5">
      <c r="A4" s="78" t="str">
        <f>VLOOKUP("Kjønn",Tekst[],Snr,FALSE)</f>
        <v>KJØNN (velg i listen)</v>
      </c>
      <c r="B4" s="77"/>
      <c r="C4" s="79">
        <f>Registrering!D6</f>
        <v>0</v>
      </c>
      <c r="D4" s="1"/>
    </row>
    <row r="5" spans="1:4" ht="11.25" customHeight="1" x14ac:dyDescent="0.35">
      <c r="A5" s="116" t="str">
        <f>VLOOKUP("Dåpsbarnet",Tekst[],Snr,FALSE)</f>
        <v>DÅPSBARNET/ DEN DØPTE VOKSNE</v>
      </c>
      <c r="B5" s="60" t="str">
        <f>VLOOKUP("Fnr",Tekst[],Snr,FALSE)</f>
        <v>Fødselsnummer</v>
      </c>
      <c r="C5" s="3" t="str">
        <f>VLOOKUP("Fsted",Tekst[],Snr,FALSE)</f>
        <v>Fødested/kommune</v>
      </c>
      <c r="D5" s="80"/>
    </row>
    <row r="6" spans="1:4" ht="18.75" customHeight="1" x14ac:dyDescent="0.35">
      <c r="A6" s="162"/>
      <c r="B6" s="81">
        <f>Registrering!B6</f>
        <v>0</v>
      </c>
      <c r="C6" s="49">
        <f>Registrering!C6</f>
        <v>0</v>
      </c>
      <c r="D6" s="63"/>
    </row>
    <row r="7" spans="1:4" ht="12" customHeight="1" x14ac:dyDescent="0.35">
      <c r="A7" s="162"/>
      <c r="B7" s="68" t="str">
        <f>VLOOKUP("Fullt navn",Tekst[],Snr,FALSE)</f>
        <v>Fullt navn (slektsnavn, fornavn og eventuelle mellomnavn)</v>
      </c>
      <c r="C7" s="68"/>
      <c r="D7" s="70"/>
    </row>
    <row r="8" spans="1:4" ht="18.75" customHeight="1" x14ac:dyDescent="0.35">
      <c r="A8" s="162"/>
      <c r="B8" s="159" t="str">
        <f>Registrering!B12&amp;", "&amp;Registrering!B10</f>
        <v xml:space="preserve">, </v>
      </c>
      <c r="C8" s="160"/>
      <c r="D8" s="161"/>
    </row>
    <row r="9" spans="1:4" ht="12" customHeight="1" x14ac:dyDescent="0.35">
      <c r="A9" s="162"/>
      <c r="B9" s="60" t="str">
        <f>VLOOKUP("Ddato",Tekst[],Snr,FALSE)</f>
        <v>Dåpsdato</v>
      </c>
      <c r="C9" s="60" t="str">
        <f>VLOOKUP("Fellesskap",Tekst[],Snr,FALSE)</f>
        <v>Misjonsfellesskap</v>
      </c>
      <c r="D9" s="64" t="str">
        <f>VLOOKUP("Dsted",Tekst[],Snr,FALSE)</f>
        <v>Dåpssted</v>
      </c>
    </row>
    <row r="10" spans="1:4" ht="18.75" customHeight="1" x14ac:dyDescent="0.35">
      <c r="A10" s="162"/>
      <c r="B10" s="82">
        <f>Registrering!C46</f>
        <v>0</v>
      </c>
      <c r="C10" s="83">
        <f>Registrering!C43</f>
        <v>0</v>
      </c>
      <c r="D10" s="84">
        <f>Registrering!C44</f>
        <v>0</v>
      </c>
    </row>
    <row r="11" spans="1:4" ht="12" customHeight="1" x14ac:dyDescent="0.35">
      <c r="A11" s="162"/>
      <c r="B11" s="71" t="str">
        <f>VLOOKUP("Bosted",Tekst[],Snr,FALSE)</f>
        <v>Bosted (fullstendig adresse)</v>
      </c>
      <c r="C11" s="85"/>
      <c r="D11" s="72" t="str">
        <f>VLOOKUP("Kirke",Tekst[],Snr,FALSE)</f>
        <v>Kirketilhørighet</v>
      </c>
    </row>
    <row r="12" spans="1:4" ht="18.75" customHeight="1" x14ac:dyDescent="0.35">
      <c r="A12" s="163"/>
      <c r="B12" s="164">
        <f>Registrering!B14</f>
        <v>0</v>
      </c>
      <c r="C12" s="165"/>
      <c r="D12" s="86">
        <f>Registrering!C47</f>
        <v>0</v>
      </c>
    </row>
    <row r="13" spans="1:4" ht="12" customHeight="1" x14ac:dyDescent="0.35">
      <c r="A13" s="166" t="str">
        <f>VLOOKUP("Far",Tekst[],Snr,FALSE)</f>
        <v>FAR</v>
      </c>
      <c r="B13" s="68" t="str">
        <f>VLOOKUP("Enavn",Tekst[],Snr,FALSE)</f>
        <v>Slektsnavn</v>
      </c>
      <c r="C13" s="65"/>
      <c r="D13" s="60" t="str">
        <f>VLOOKUP("Fnr",Tekst[],Snr,FALSE)</f>
        <v>Fødselsnummer</v>
      </c>
    </row>
    <row r="14" spans="1:4" ht="18.75" customHeight="1" x14ac:dyDescent="0.35">
      <c r="A14" s="167"/>
      <c r="B14" s="159">
        <f>Registrering!B18</f>
        <v>0</v>
      </c>
      <c r="C14" s="161"/>
      <c r="D14" s="62">
        <f>Registrering!D18</f>
        <v>0</v>
      </c>
    </row>
    <row r="15" spans="1:4" ht="12" customHeight="1" x14ac:dyDescent="0.35">
      <c r="A15" s="167"/>
      <c r="B15" s="68" t="str">
        <f>VLOOKUP("Fnavn",Tekst[],Snr,FALSE)</f>
        <v>Fornavn og eventuelle mellomnavn</v>
      </c>
      <c r="C15" s="69"/>
      <c r="D15" s="65"/>
    </row>
    <row r="16" spans="1:4" ht="18.75" customHeight="1" x14ac:dyDescent="0.35">
      <c r="A16" s="167"/>
      <c r="B16" s="159">
        <f>Registrering!B20</f>
        <v>0</v>
      </c>
      <c r="C16" s="160"/>
      <c r="D16" s="161"/>
    </row>
    <row r="17" spans="1:4" ht="12" customHeight="1" x14ac:dyDescent="0.35">
      <c r="A17" s="167"/>
      <c r="B17" s="71" t="str">
        <f>VLOOKUP("Bosted",Tekst[],Snr,FALSE)</f>
        <v>Bosted (fullstendig adresse)</v>
      </c>
      <c r="C17" s="69"/>
      <c r="D17" s="65"/>
    </row>
    <row r="18" spans="1:4" ht="18.75" customHeight="1" x14ac:dyDescent="0.35">
      <c r="A18" s="167"/>
      <c r="B18" s="159">
        <f>Registrering!B22</f>
        <v>0</v>
      </c>
      <c r="C18" s="160"/>
      <c r="D18" s="161"/>
    </row>
    <row r="19" spans="1:4" ht="12" customHeight="1" x14ac:dyDescent="0.35">
      <c r="A19" s="167"/>
      <c r="B19" s="71" t="str">
        <f>VLOOKUP("Kirke",Tekst[],Snr,FALSE)</f>
        <v>Kirketilhørighet</v>
      </c>
      <c r="C19" s="69"/>
      <c r="D19" s="65"/>
    </row>
    <row r="20" spans="1:4" ht="18.75" customHeight="1" x14ac:dyDescent="0.35">
      <c r="A20" s="168"/>
      <c r="B20" s="159">
        <f>Registrering!B24</f>
        <v>0</v>
      </c>
      <c r="C20" s="160"/>
      <c r="D20" s="161"/>
    </row>
    <row r="21" spans="1:4" ht="12" customHeight="1" x14ac:dyDescent="0.35">
      <c r="A21" s="166" t="str">
        <f>VLOOKUP("Mor",Tekst[],Snr,FALSE)</f>
        <v>MOR</v>
      </c>
      <c r="B21" s="68" t="str">
        <f>VLOOKUP("Enavn",Tekst[],Snr,FALSE)</f>
        <v>Slektsnavn</v>
      </c>
      <c r="C21" s="65"/>
      <c r="D21" s="60" t="str">
        <f>VLOOKUP("Fnr",Tekst[],Snr,FALSE)</f>
        <v>Fødselsnummer</v>
      </c>
    </row>
    <row r="22" spans="1:4" ht="18" customHeight="1" x14ac:dyDescent="0.35">
      <c r="A22" s="167"/>
      <c r="B22" s="159">
        <f>Registrering!B26</f>
        <v>0</v>
      </c>
      <c r="C22" s="161"/>
      <c r="D22" s="62">
        <f>Registrering!D26</f>
        <v>0</v>
      </c>
    </row>
    <row r="23" spans="1:4" ht="12" customHeight="1" x14ac:dyDescent="0.35">
      <c r="A23" s="167"/>
      <c r="B23" s="68" t="str">
        <f>VLOOKUP("Fnavn",Tekst[],Snr,FALSE)</f>
        <v>Fornavn og eventuelle mellomnavn</v>
      </c>
      <c r="C23" s="69"/>
      <c r="D23" s="65"/>
    </row>
    <row r="24" spans="1:4" ht="18.75" customHeight="1" x14ac:dyDescent="0.35">
      <c r="A24" s="167"/>
      <c r="B24" s="159">
        <f>Registrering!B28</f>
        <v>0</v>
      </c>
      <c r="C24" s="160"/>
      <c r="D24" s="161"/>
    </row>
    <row r="25" spans="1:4" ht="12" customHeight="1" x14ac:dyDescent="0.35">
      <c r="A25" s="167"/>
      <c r="B25" s="71" t="str">
        <f>VLOOKUP("Bosted",Tekst[],Snr,FALSE)</f>
        <v>Bosted (fullstendig adresse)</v>
      </c>
      <c r="C25" s="69"/>
      <c r="D25" s="72" t="str">
        <f>VLOOKUP("Kommune",Tekst[],Snr,FALSE)</f>
        <v>Bostedskommune da barnet ble født</v>
      </c>
    </row>
    <row r="26" spans="1:4" ht="18.75" customHeight="1" x14ac:dyDescent="0.35">
      <c r="A26" s="167"/>
      <c r="B26" s="159">
        <f>Registrering!B30</f>
        <v>0</v>
      </c>
      <c r="C26" s="161"/>
      <c r="D26" s="87">
        <f>Registrering!D30</f>
        <v>0</v>
      </c>
    </row>
    <row r="27" spans="1:4" ht="11.25" customHeight="1" x14ac:dyDescent="0.35">
      <c r="A27" s="167"/>
      <c r="B27" s="71" t="str">
        <f>VLOOKUP("Kirke",Tekst[],Snr,FALSE)</f>
        <v>Kirketilhørighet</v>
      </c>
      <c r="C27" s="69"/>
      <c r="D27" s="65"/>
    </row>
    <row r="28" spans="1:4" ht="18" customHeight="1" x14ac:dyDescent="0.35">
      <c r="A28" s="168"/>
      <c r="B28" s="169">
        <f>Registrering!B32</f>
        <v>0</v>
      </c>
      <c r="C28" s="170"/>
      <c r="D28" s="171"/>
    </row>
    <row r="29" spans="1:4" ht="11.25" customHeight="1" x14ac:dyDescent="0.35">
      <c r="A29" s="177" t="str">
        <f>VLOOKUP("Faddere",Tekst[],Snr,FALSE)</f>
        <v>FADDERE</v>
      </c>
      <c r="B29" s="3" t="str">
        <f>VLOOKUP("Navn",Tekst[],Snr,FALSE)</f>
        <v>Navn</v>
      </c>
      <c r="C29" s="69"/>
      <c r="D29" s="65"/>
    </row>
    <row r="30" spans="1:4" ht="15.75" customHeight="1" x14ac:dyDescent="0.35">
      <c r="A30" s="178"/>
      <c r="B30" s="73">
        <f>Registrering!B34</f>
        <v>0</v>
      </c>
      <c r="C30" s="180">
        <f>Registrering!C34</f>
        <v>0</v>
      </c>
      <c r="D30" s="173"/>
    </row>
    <row r="31" spans="1:4" ht="15.75" customHeight="1" x14ac:dyDescent="0.35">
      <c r="A31" s="178"/>
      <c r="B31" s="73">
        <f>Registrering!B35</f>
        <v>0</v>
      </c>
      <c r="C31" s="180">
        <f>Registrering!C35</f>
        <v>0</v>
      </c>
      <c r="D31" s="173"/>
    </row>
    <row r="32" spans="1:4" ht="15.75" customHeight="1" x14ac:dyDescent="0.35">
      <c r="A32" s="178"/>
      <c r="B32" s="73">
        <f>Registrering!B36</f>
        <v>0</v>
      </c>
      <c r="C32" s="180">
        <f>Registrering!C36</f>
        <v>0</v>
      </c>
      <c r="D32" s="173"/>
    </row>
    <row r="33" spans="1:4" ht="15" customHeight="1" x14ac:dyDescent="0.35">
      <c r="A33" s="178"/>
      <c r="B33" s="73">
        <f>Registrering!B37</f>
        <v>0</v>
      </c>
      <c r="C33" s="180">
        <f>Registrering!C37</f>
        <v>0</v>
      </c>
      <c r="D33" s="173"/>
    </row>
    <row r="34" spans="1:4" ht="15.75" customHeight="1" x14ac:dyDescent="0.35">
      <c r="A34" s="178"/>
      <c r="B34" s="73">
        <f>Registrering!B38</f>
        <v>0</v>
      </c>
      <c r="C34" s="180">
        <f>Registrering!C38</f>
        <v>0</v>
      </c>
      <c r="D34" s="173"/>
    </row>
    <row r="35" spans="1:4" ht="15.75" customHeight="1" x14ac:dyDescent="0.35">
      <c r="A35" s="178"/>
      <c r="B35" s="73">
        <f>Registrering!B39</f>
        <v>0</v>
      </c>
      <c r="C35" s="180">
        <f>Registrering!C39</f>
        <v>0</v>
      </c>
      <c r="D35" s="173"/>
    </row>
    <row r="36" spans="1:4" ht="15.75" customHeight="1" x14ac:dyDescent="0.35">
      <c r="A36" s="178"/>
      <c r="B36" s="73">
        <f>Registrering!B40</f>
        <v>0</v>
      </c>
      <c r="C36" s="180">
        <f>Registrering!C40</f>
        <v>0</v>
      </c>
      <c r="D36" s="173"/>
    </row>
    <row r="37" spans="1:4" ht="15.75" customHeight="1" x14ac:dyDescent="0.35">
      <c r="A37" s="179"/>
      <c r="B37" s="27">
        <f>Registrering!B41</f>
        <v>0</v>
      </c>
      <c r="C37" s="181">
        <f>Registrering!C41</f>
        <v>0</v>
      </c>
      <c r="D37" s="175"/>
    </row>
    <row r="38" spans="1:4" ht="36.75" customHeight="1" x14ac:dyDescent="0.35">
      <c r="A38" s="19" t="str">
        <f>VLOOKUP("Opplysninger",Tekst[],Snr,FALSE)</f>
        <v>Andre opplysninger</v>
      </c>
      <c r="B38" s="182">
        <f>Registrering!B53</f>
        <v>0</v>
      </c>
      <c r="C38" s="183"/>
      <c r="D38" s="184"/>
    </row>
    <row r="39" spans="1:4" ht="13.5" customHeight="1" x14ac:dyDescent="0.35">
      <c r="A39" s="139" t="str">
        <f>VLOOKUP("Dmelding",Tekst[],Snr,FALSE)</f>
        <v>MELDING SKAL EVT. SENDEST TIL:</v>
      </c>
      <c r="B39" s="88" t="str">
        <f>VLOOKUP("Dkirke",Tekst[],Snr,FALSE)</f>
        <v>Barnets/foreldras kirketilhørighet</v>
      </c>
      <c r="C39" s="89"/>
      <c r="D39" s="90" t="str">
        <f>VLOOKUP("Forsamling",Tekst[],Snr,FALSE)</f>
        <v>Hvilken forsamling</v>
      </c>
    </row>
    <row r="40" spans="1:4" ht="15.75" customHeight="1" x14ac:dyDescent="0.35">
      <c r="A40" s="140"/>
      <c r="B40" s="172">
        <f>Registrering!B51</f>
        <v>0</v>
      </c>
      <c r="C40" s="173"/>
      <c r="D40" s="91">
        <f>Registrering!D51</f>
        <v>0</v>
      </c>
    </row>
    <row r="41" spans="1:4" ht="15.75" customHeight="1" x14ac:dyDescent="0.35">
      <c r="A41" s="141"/>
      <c r="B41" s="174">
        <f>Registrering!B52</f>
        <v>0</v>
      </c>
      <c r="C41" s="175"/>
      <c r="D41" s="92">
        <f>Registrering!D52</f>
        <v>0</v>
      </c>
    </row>
    <row r="42" spans="1:4" ht="18" customHeight="1" x14ac:dyDescent="0.35">
      <c r="A42" s="93" t="str">
        <f>VLOOKUP("Døper",Tekst[],Snr,FALSE)</f>
        <v>Dåp utført av</v>
      </c>
      <c r="B42" s="185">
        <f>Registrering!C45</f>
        <v>0</v>
      </c>
      <c r="C42" s="186"/>
      <c r="D42" s="94"/>
    </row>
    <row r="43" spans="1:4" x14ac:dyDescent="0.35">
      <c r="A43" t="str">
        <f>VLOOKUP("Luthersk",Tekst[],Snr,FALSE)&amp;"."</f>
        <v>Dåpen er utførd i samsvar med evangelisk luthersk lære.</v>
      </c>
    </row>
    <row r="44" spans="1:4" x14ac:dyDescent="0.35">
      <c r="A44" s="30"/>
      <c r="B44" s="30"/>
      <c r="C44" s="30"/>
      <c r="D44" s="30"/>
    </row>
    <row r="45" spans="1:4" x14ac:dyDescent="0.35">
      <c r="A45" s="50" t="s">
        <v>278</v>
      </c>
      <c r="B45" s="50" t="str">
        <f>VLOOKUP("U.den",Tekst[],Snr,FALSE)</f>
        <v>den……………………………..</v>
      </c>
      <c r="C45" s="50" t="s">
        <v>279</v>
      </c>
      <c r="D45" s="30"/>
    </row>
    <row r="46" spans="1:4" ht="10.5" customHeight="1" x14ac:dyDescent="0.35">
      <c r="A46" s="48" t="str">
        <f>VLOOKUP("U.sted",Tekst[],Snr,FALSE)</f>
        <v>sted</v>
      </c>
      <c r="B46" s="48" t="str">
        <f>VLOOKUP("U.dato",Tekst[],Snr,FALSE)</f>
        <v>dato</v>
      </c>
      <c r="C46" s="176" t="str">
        <f>VLOOKUP("U.skrift",Tekst[],Snr,FALSE)</f>
        <v>underskrift av formann/forsamlingsleder</v>
      </c>
      <c r="D46" s="176"/>
    </row>
    <row r="47" spans="1:4" x14ac:dyDescent="0.35">
      <c r="A47" s="95" t="str">
        <f>VLOOKUP("Sendes.dap",Tekst[],Snr,FALSE)</f>
        <v>Sendes til N.L. Misjonssambands hovedkontor som PDF-fil til: dap@nlm.no</v>
      </c>
    </row>
  </sheetData>
  <sheetProtection algorithmName="SHA-512" hashValue="zhFFZfikXxKRWIvyoCHaf850a508Vry1JZLbSw5ULmVLC2vc9IN+IaXh6fM5prjs56pxJWMCk9Gx+EZU9FBZAg==" saltValue="+YfJMUUTFrHN1S1uT8Ahlg==" spinCount="100000" sheet="1" selectLockedCells="1"/>
  <mergeCells count="28">
    <mergeCell ref="A39:A41"/>
    <mergeCell ref="B40:C40"/>
    <mergeCell ref="B41:C41"/>
    <mergeCell ref="C46:D46"/>
    <mergeCell ref="A29:A37"/>
    <mergeCell ref="C30:D30"/>
    <mergeCell ref="C32:D32"/>
    <mergeCell ref="C33:D33"/>
    <mergeCell ref="C31:D31"/>
    <mergeCell ref="C35:D35"/>
    <mergeCell ref="C34:D34"/>
    <mergeCell ref="C36:D36"/>
    <mergeCell ref="C37:D37"/>
    <mergeCell ref="B38:D38"/>
    <mergeCell ref="B42:C42"/>
    <mergeCell ref="B18:D18"/>
    <mergeCell ref="B20:D20"/>
    <mergeCell ref="B22:C22"/>
    <mergeCell ref="B24:D24"/>
    <mergeCell ref="A5:A12"/>
    <mergeCell ref="B12:C12"/>
    <mergeCell ref="B16:D16"/>
    <mergeCell ref="B14:C14"/>
    <mergeCell ref="A13:A20"/>
    <mergeCell ref="A21:A28"/>
    <mergeCell ref="B8:D8"/>
    <mergeCell ref="B26:C26"/>
    <mergeCell ref="B28:D28"/>
  </mergeCells>
  <pageMargins left="0.51181102362204722" right="0.5118110236220472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rgb="FF92D050"/>
  </sheetPr>
  <dimension ref="A1:D43"/>
  <sheetViews>
    <sheetView showGridLines="0" showZeros="0" topLeftCell="A14" zoomScaleNormal="100" workbookViewId="0">
      <selection activeCell="A41" sqref="A41"/>
    </sheetView>
  </sheetViews>
  <sheetFormatPr baseColWidth="10" defaultColWidth="11.453125" defaultRowHeight="14.5" x14ac:dyDescent="0.35"/>
  <cols>
    <col min="1" max="1" width="16.1796875" customWidth="1"/>
    <col min="2" max="2" width="22.81640625" customWidth="1"/>
    <col min="3" max="3" width="26.26953125" customWidth="1"/>
    <col min="4" max="4" width="25.54296875" customWidth="1"/>
  </cols>
  <sheetData>
    <row r="1" spans="1:4" ht="23" x14ac:dyDescent="0.35">
      <c r="A1" s="189" t="str">
        <f>VLOOKUP("Melding",Tekst[],Snr,FALSE)</f>
        <v>DÅPSMELDING</v>
      </c>
      <c r="B1" s="189"/>
      <c r="C1" s="189"/>
      <c r="D1" s="189"/>
    </row>
    <row r="2" spans="1:4" x14ac:dyDescent="0.35">
      <c r="A2" s="58" t="str">
        <f>IF(Snr=2,"Bokmål",Registrering!A4)</f>
        <v>Bokmål</v>
      </c>
    </row>
    <row r="4" spans="1:4" ht="15.5" x14ac:dyDescent="0.35">
      <c r="A4" s="190" t="str">
        <f>VLOOKUP("Prest",Tekst[],Snr,FALSE)</f>
        <v>Til (sokneprest i  Den norske kirke/forstander i annet luthersk kirkesamfunn)</v>
      </c>
      <c r="B4" s="190"/>
      <c r="C4" s="190"/>
      <c r="D4" s="190"/>
    </row>
    <row r="5" spans="1:4" ht="22" x14ac:dyDescent="0.65">
      <c r="A5" s="191">
        <f>Registrering!B51</f>
        <v>0</v>
      </c>
      <c r="B5" s="192"/>
      <c r="C5" s="192"/>
      <c r="D5" s="193"/>
    </row>
    <row r="7" spans="1:4" ht="45.75" customHeight="1" x14ac:dyDescent="0.35">
      <c r="A7" s="194" t="str">
        <f>VLOOKUP("Meldingstekst",Tekst[],Snr,FALSE)</f>
        <v>Vi har gleden av å melde fra om følgende dåp. I samråd med foreldrene ber vi om at dåpen blir registrert. Vi viser til avtale vedrørende dåp mellom Dnk og de tre misjonsorganisasjonene NLM, ImF og Normisjon av 22.10.2010.</v>
      </c>
      <c r="B7" s="195"/>
      <c r="C7" s="195"/>
      <c r="D7" s="195"/>
    </row>
    <row r="8" spans="1:4" x14ac:dyDescent="0.35">
      <c r="A8" s="59"/>
      <c r="B8" s="59"/>
      <c r="C8" s="59"/>
      <c r="D8" s="59"/>
    </row>
    <row r="9" spans="1:4" ht="12" customHeight="1" x14ac:dyDescent="0.35">
      <c r="A9" s="116" t="str">
        <f>VLOOKUP("Dåpsbarnet",Tekst[],Snr,FALSE)</f>
        <v>DÅPSBARNET/ DEN DØPTE VOKSNE</v>
      </c>
      <c r="B9" s="60" t="str">
        <f>VLOOKUP("Fnr",Tekst[],Snr,FALSE)</f>
        <v>Fødselsnummer</v>
      </c>
      <c r="C9" s="3" t="str">
        <f>VLOOKUP("Fsted",Tekst[],Snr,FALSE)</f>
        <v>Fødested/kommune</v>
      </c>
      <c r="D9" s="61"/>
    </row>
    <row r="10" spans="1:4" ht="18.75" customHeight="1" x14ac:dyDescent="0.35">
      <c r="A10" s="162"/>
      <c r="B10" s="62">
        <f>Registrering!B6</f>
        <v>0</v>
      </c>
      <c r="C10" s="49">
        <f>Registrering!C6</f>
        <v>0</v>
      </c>
      <c r="D10" s="63"/>
    </row>
    <row r="11" spans="1:4" ht="12" customHeight="1" x14ac:dyDescent="0.35">
      <c r="A11" s="162"/>
      <c r="B11" s="60" t="str">
        <f>VLOOKUP("Ddato",Tekst[],Snr,FALSE)</f>
        <v>Dåpsdato</v>
      </c>
      <c r="C11" s="64" t="str">
        <f>VLOOKUP("Dsted",Tekst[],Snr,FALSE)</f>
        <v>Dåpssted</v>
      </c>
      <c r="D11" s="65" t="str">
        <f>VLOOKUP("Døper",Tekst[],Snr,FALSE)</f>
        <v>Dåp utført av</v>
      </c>
    </row>
    <row r="12" spans="1:4" ht="15.75" customHeight="1" x14ac:dyDescent="0.35">
      <c r="A12" s="162"/>
      <c r="B12" s="66">
        <f>Registrering!C46</f>
        <v>0</v>
      </c>
      <c r="C12" s="67">
        <f>Registrering!C44</f>
        <v>0</v>
      </c>
      <c r="D12" s="67">
        <f>Registrering!C45</f>
        <v>0</v>
      </c>
    </row>
    <row r="13" spans="1:4" ht="12" customHeight="1" x14ac:dyDescent="0.35">
      <c r="A13" s="162"/>
      <c r="B13" s="68" t="str">
        <f>VLOOKUP("Fnavn",Tekst[],Snr,FALSE)</f>
        <v>Fornavn og eventuelle mellomnavn</v>
      </c>
      <c r="C13" s="69"/>
      <c r="D13" s="70"/>
    </row>
    <row r="14" spans="1:4" ht="15.75" customHeight="1" x14ac:dyDescent="0.35">
      <c r="A14" s="162"/>
      <c r="B14" s="159">
        <f>Registrering!B10</f>
        <v>0</v>
      </c>
      <c r="C14" s="160"/>
      <c r="D14" s="161"/>
    </row>
    <row r="15" spans="1:4" ht="12" customHeight="1" x14ac:dyDescent="0.35">
      <c r="A15" s="162"/>
      <c r="B15" s="68" t="str">
        <f>VLOOKUP("Enavn",Tekst[],Snr,FALSE)</f>
        <v>Slektsnavn</v>
      </c>
      <c r="C15" s="69"/>
      <c r="D15" s="65"/>
    </row>
    <row r="16" spans="1:4" x14ac:dyDescent="0.35">
      <c r="A16" s="163"/>
      <c r="B16" s="159">
        <f>Registrering!B12</f>
        <v>0</v>
      </c>
      <c r="C16" s="160"/>
      <c r="D16" s="161"/>
    </row>
    <row r="17" spans="1:4" ht="12" customHeight="1" x14ac:dyDescent="0.35">
      <c r="A17" s="166" t="str">
        <f>VLOOKUP("Far",Tekst[],Snr,FALSE)</f>
        <v>FAR</v>
      </c>
      <c r="B17" s="68" t="str">
        <f>VLOOKUP("Enavn",Tekst[],Snr,FALSE)</f>
        <v>Slektsnavn</v>
      </c>
      <c r="C17" s="65"/>
      <c r="D17" s="60" t="str">
        <f>VLOOKUP("Fnr",Tekst[],Snr,FALSE)</f>
        <v>Fødselsnummer</v>
      </c>
    </row>
    <row r="18" spans="1:4" x14ac:dyDescent="0.35">
      <c r="A18" s="167"/>
      <c r="B18" s="159">
        <f>Registrering!B18</f>
        <v>0</v>
      </c>
      <c r="C18" s="161"/>
      <c r="D18" s="62">
        <f>Registrering!D18</f>
        <v>0</v>
      </c>
    </row>
    <row r="19" spans="1:4" ht="12" customHeight="1" x14ac:dyDescent="0.35">
      <c r="A19" s="167"/>
      <c r="B19" s="68" t="str">
        <f>VLOOKUP("Fnavn",Tekst[],Snr,FALSE)</f>
        <v>Fornavn og eventuelle mellomnavn</v>
      </c>
      <c r="C19" s="69"/>
      <c r="D19" s="65"/>
    </row>
    <row r="20" spans="1:4" x14ac:dyDescent="0.35">
      <c r="A20" s="167" t="s">
        <v>93</v>
      </c>
      <c r="B20" s="159">
        <f>Registrering!B20</f>
        <v>0</v>
      </c>
      <c r="C20" s="160"/>
      <c r="D20" s="161"/>
    </row>
    <row r="21" spans="1:4" ht="12" customHeight="1" x14ac:dyDescent="0.35">
      <c r="A21" s="167"/>
      <c r="B21" s="71" t="str">
        <f>VLOOKUP("Bosted",Tekst[],Snr,FALSE)</f>
        <v>Bosted (fullstendig adresse)</v>
      </c>
      <c r="C21" s="69"/>
      <c r="D21" s="65"/>
    </row>
    <row r="22" spans="1:4" ht="18.75" customHeight="1" x14ac:dyDescent="0.35">
      <c r="A22" s="167"/>
      <c r="B22" s="159">
        <f>Registrering!B22</f>
        <v>0</v>
      </c>
      <c r="C22" s="160"/>
      <c r="D22" s="161"/>
    </row>
    <row r="23" spans="1:4" x14ac:dyDescent="0.35">
      <c r="A23" s="166" t="str">
        <f>VLOOKUP("Mor",Tekst[],Snr,FALSE)</f>
        <v>MOR</v>
      </c>
      <c r="B23" s="68" t="str">
        <f>VLOOKUP("Enavn",Tekst[],Snr,FALSE)</f>
        <v>Slektsnavn</v>
      </c>
      <c r="C23" s="65"/>
      <c r="D23" s="60" t="str">
        <f>VLOOKUP("Fnr",Tekst[],Snr,FALSE)</f>
        <v>Fødselsnummer</v>
      </c>
    </row>
    <row r="24" spans="1:4" x14ac:dyDescent="0.35">
      <c r="A24" s="167"/>
      <c r="B24" s="159">
        <f>Registrering!B26</f>
        <v>0</v>
      </c>
      <c r="C24" s="161"/>
      <c r="D24" s="62">
        <f>Registrering!D26</f>
        <v>0</v>
      </c>
    </row>
    <row r="25" spans="1:4" ht="12.75" customHeight="1" x14ac:dyDescent="0.35">
      <c r="A25" s="167"/>
      <c r="B25" s="68" t="str">
        <f>VLOOKUP("Fnavn",Tekst[],Snr,FALSE)</f>
        <v>Fornavn og eventuelle mellomnavn</v>
      </c>
      <c r="C25" s="69"/>
      <c r="D25" s="65"/>
    </row>
    <row r="26" spans="1:4" x14ac:dyDescent="0.35">
      <c r="A26" s="167" t="s">
        <v>151</v>
      </c>
      <c r="B26" s="159">
        <f>Registrering!B28</f>
        <v>0</v>
      </c>
      <c r="C26" s="160"/>
      <c r="D26" s="161"/>
    </row>
    <row r="27" spans="1:4" ht="12.75" customHeight="1" x14ac:dyDescent="0.35">
      <c r="A27" s="167"/>
      <c r="B27" s="71" t="str">
        <f>VLOOKUP("Bosted",Tekst[],Snr,FALSE)</f>
        <v>Bosted (fullstendig adresse)</v>
      </c>
      <c r="C27" s="69"/>
      <c r="D27" s="72" t="str">
        <f>VLOOKUP("Kommune",Tekst[],Snr,FALSE)</f>
        <v>Bostedskommune da barnet ble født</v>
      </c>
    </row>
    <row r="28" spans="1:4" x14ac:dyDescent="0.35">
      <c r="A28" s="168"/>
      <c r="B28" s="187">
        <f>Registrering!B30</f>
        <v>0</v>
      </c>
      <c r="C28" s="188"/>
      <c r="D28" s="103">
        <f>Registrering!D30</f>
        <v>0</v>
      </c>
    </row>
    <row r="29" spans="1:4" ht="12.75" customHeight="1" x14ac:dyDescent="0.35">
      <c r="A29" s="102"/>
      <c r="B29" s="3" t="str">
        <f>VLOOKUP("Navn",Tekst[],Snr,FALSE)</f>
        <v>Navn</v>
      </c>
      <c r="C29" s="69"/>
      <c r="D29" s="65"/>
    </row>
    <row r="30" spans="1:4" ht="18.75" customHeight="1" x14ac:dyDescent="0.35">
      <c r="A30" s="196" t="str">
        <f>VLOOKUP("Faddere",Tekst[],Snr,FALSE)</f>
        <v>FADDERE</v>
      </c>
      <c r="B30" s="73">
        <f>Registrering!B34</f>
        <v>0</v>
      </c>
      <c r="C30" s="180">
        <f>Registrering!C34</f>
        <v>0</v>
      </c>
      <c r="D30" s="173"/>
    </row>
    <row r="31" spans="1:4" ht="18.75" customHeight="1" x14ac:dyDescent="0.35">
      <c r="A31" s="196"/>
      <c r="B31" s="73">
        <f>Registrering!B35</f>
        <v>0</v>
      </c>
      <c r="C31" s="180">
        <f>Registrering!C35</f>
        <v>0</v>
      </c>
      <c r="D31" s="173"/>
    </row>
    <row r="32" spans="1:4" ht="18.75" customHeight="1" x14ac:dyDescent="0.35">
      <c r="A32" s="196"/>
      <c r="B32" s="73">
        <f>Registrering!B36</f>
        <v>0</v>
      </c>
      <c r="C32" s="180">
        <f>Registrering!C36</f>
        <v>0</v>
      </c>
      <c r="D32" s="173"/>
    </row>
    <row r="33" spans="1:4" x14ac:dyDescent="0.35">
      <c r="A33" s="196"/>
      <c r="B33" s="73">
        <f>Registrering!B37</f>
        <v>0</v>
      </c>
      <c r="C33" s="180">
        <f>Registrering!C37</f>
        <v>0</v>
      </c>
      <c r="D33" s="173"/>
    </row>
    <row r="34" spans="1:4" x14ac:dyDescent="0.35">
      <c r="A34" s="196"/>
      <c r="B34" s="73">
        <f>Registrering!B38</f>
        <v>0</v>
      </c>
      <c r="C34" s="180">
        <f>Registrering!C38</f>
        <v>0</v>
      </c>
      <c r="D34" s="173"/>
    </row>
    <row r="35" spans="1:4" ht="17.25" customHeight="1" x14ac:dyDescent="0.35">
      <c r="A35" s="196"/>
      <c r="B35" s="73">
        <f>Registrering!B39</f>
        <v>0</v>
      </c>
      <c r="C35" s="180">
        <f>Registrering!C39</f>
        <v>0</v>
      </c>
      <c r="D35" s="173"/>
    </row>
    <row r="36" spans="1:4" ht="18" customHeight="1" x14ac:dyDescent="0.35">
      <c r="A36" s="196"/>
      <c r="B36" s="73">
        <f>Registrering!B40</f>
        <v>0</v>
      </c>
      <c r="C36" s="180">
        <f>Registrering!C40</f>
        <v>0</v>
      </c>
      <c r="D36" s="173"/>
    </row>
    <row r="37" spans="1:4" ht="18.75" customHeight="1" x14ac:dyDescent="0.35">
      <c r="A37" s="197"/>
      <c r="B37" s="27">
        <f>Registrering!B41</f>
        <v>0</v>
      </c>
      <c r="C37" s="181">
        <f>Registrering!C41</f>
        <v>0</v>
      </c>
      <c r="D37" s="175"/>
    </row>
    <row r="39" spans="1:4" x14ac:dyDescent="0.35">
      <c r="A39" t="str">
        <f>VLOOKUP("Luthersk",Tekst[],Snr,FALSE)</f>
        <v>Dåpen er utførd i samsvar med evangelisk luthersk lære</v>
      </c>
    </row>
    <row r="40" spans="1:4" x14ac:dyDescent="0.35">
      <c r="A40" t="str">
        <f>VLOOKUP("Org",Tekst[],Snr,FALSE)</f>
        <v>etter felles "Ordning for dåp" i de tre misjonsorganisasjonene.</v>
      </c>
    </row>
    <row r="41" spans="1:4" x14ac:dyDescent="0.35">
      <c r="A41" s="30"/>
      <c r="B41" s="30"/>
      <c r="C41" s="30"/>
      <c r="D41" s="30"/>
    </row>
    <row r="42" spans="1:4" x14ac:dyDescent="0.35">
      <c r="A42" s="50" t="s">
        <v>280</v>
      </c>
      <c r="B42" s="50" t="str">
        <f>VLOOKUP("U.den",Tekst[],Snr,FALSE)</f>
        <v>den……………………………..</v>
      </c>
      <c r="C42" s="198" t="s">
        <v>281</v>
      </c>
      <c r="D42" s="198"/>
    </row>
    <row r="43" spans="1:4" x14ac:dyDescent="0.35">
      <c r="A43" s="48" t="str">
        <f>VLOOKUP("U.sted",Tekst[],Snr,FALSE)</f>
        <v>sted</v>
      </c>
      <c r="B43" s="48" t="str">
        <f>VLOOKUP("U.dato",Tekst[],Snr,FALSE)</f>
        <v>dato</v>
      </c>
      <c r="C43" s="176" t="str">
        <f>VLOOKUP("U.skrift",Tekst[],Snr,FALSE)</f>
        <v>underskrift av formann/forsamlingsleder</v>
      </c>
      <c r="D43" s="176"/>
    </row>
  </sheetData>
  <sheetProtection algorithmName="SHA-512" hashValue="KsWyWzNUxnv3/qJ8E1u3eFpU+S3TYffJNdeKZ2TCOUA7MZC4VjJ/jXRtXXj5L+2GidvcPMR2mzdsr7uqcFNUjg==" saltValue="IKE7T4ETHNTkYVUC18PGjg==" spinCount="100000" sheet="1" selectLockedCells="1"/>
  <mergeCells count="26">
    <mergeCell ref="A30:A37"/>
    <mergeCell ref="C31:D31"/>
    <mergeCell ref="C34:D34"/>
    <mergeCell ref="C42:D42"/>
    <mergeCell ref="C43:D43"/>
    <mergeCell ref="C30:D30"/>
    <mergeCell ref="C32:D32"/>
    <mergeCell ref="C33:D33"/>
    <mergeCell ref="C35:D35"/>
    <mergeCell ref="C36:D36"/>
    <mergeCell ref="C37:D37"/>
    <mergeCell ref="B28:C28"/>
    <mergeCell ref="B14:D14"/>
    <mergeCell ref="A1:D1"/>
    <mergeCell ref="A4:D4"/>
    <mergeCell ref="A5:D5"/>
    <mergeCell ref="A7:D7"/>
    <mergeCell ref="A9:A16"/>
    <mergeCell ref="B26:D26"/>
    <mergeCell ref="B16:D16"/>
    <mergeCell ref="B18:C18"/>
    <mergeCell ref="B20:D20"/>
    <mergeCell ref="B22:D22"/>
    <mergeCell ref="B24:C24"/>
    <mergeCell ref="A17:A22"/>
    <mergeCell ref="A23:A28"/>
  </mergeCell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FFFF00"/>
  </sheetPr>
  <dimension ref="A1:C32"/>
  <sheetViews>
    <sheetView showGridLines="0" showZeros="0" topLeftCell="A8" zoomScaleNormal="100" workbookViewId="0">
      <selection activeCell="A23" sqref="A23"/>
    </sheetView>
  </sheetViews>
  <sheetFormatPr baseColWidth="10" defaultColWidth="11.453125" defaultRowHeight="14.5" x14ac:dyDescent="0.35"/>
  <cols>
    <col min="1" max="1" width="26.7265625" customWidth="1"/>
    <col min="2" max="2" width="25.54296875" customWidth="1"/>
    <col min="3" max="3" width="31.81640625" customWidth="1"/>
  </cols>
  <sheetData>
    <row r="1" spans="1:3" ht="20.5" x14ac:dyDescent="0.6">
      <c r="A1" s="101" t="str">
        <f>VLOOKUP("Attest",Tekst[],Snr,FALSE)</f>
        <v>Dåpsattest for dåp utført i Norsk Luthersk Misjonssamband</v>
      </c>
    </row>
    <row r="2" spans="1:3" x14ac:dyDescent="0.35">
      <c r="A2" s="25" t="str">
        <f>IF(Snr=2,"Bokmål",Registrering!A4)</f>
        <v>Bokmål</v>
      </c>
    </row>
    <row r="3" spans="1:3" ht="24.5" x14ac:dyDescent="0.7">
      <c r="A3" s="9"/>
    </row>
    <row r="4" spans="1:3" ht="15" thickBot="1" x14ac:dyDescent="0.4">
      <c r="A4" s="54" t="e">
        <f>IF(VALUE(RIGHT(YEAR(Registrering!B8)-LEFT(RIGHT(Registrering!B6,7),2),2))&gt;15,IF(Registrering!D6="Jente/kvinne",4,3),IF(Registrering!D6="Jente/kvinne",2,1))</f>
        <v>#VALUE!</v>
      </c>
    </row>
    <row r="5" spans="1:3" ht="12" customHeight="1" thickTop="1" x14ac:dyDescent="0.35">
      <c r="A5" s="202" t="str">
        <f>IFERROR(VLOOKUP("For"&amp;A4,Tekst[],Snr,FALSE),"For")</f>
        <v>For</v>
      </c>
      <c r="B5" s="11" t="str">
        <f>VLOOKUP("Enavn",Tekst[],Snr,FALSE)</f>
        <v>Slektsnavn</v>
      </c>
      <c r="C5" s="5"/>
    </row>
    <row r="6" spans="1:3" ht="24" customHeight="1" x14ac:dyDescent="0.35">
      <c r="A6" s="200"/>
      <c r="B6" s="159">
        <f>Registrering!B12</f>
        <v>0</v>
      </c>
      <c r="C6" s="208"/>
    </row>
    <row r="7" spans="1:3" ht="12" customHeight="1" x14ac:dyDescent="0.35">
      <c r="A7" s="200"/>
      <c r="B7" s="3" t="str">
        <f>VLOOKUP("Fnavn",Tekst[],Snr,FALSE)</f>
        <v>Fornavn og eventuelle mellomnavn</v>
      </c>
      <c r="C7" s="12"/>
    </row>
    <row r="8" spans="1:3" ht="24" customHeight="1" x14ac:dyDescent="0.35">
      <c r="A8" s="201"/>
      <c r="B8" s="159">
        <f>Registrering!B10</f>
        <v>0</v>
      </c>
      <c r="C8" s="208"/>
    </row>
    <row r="9" spans="1:3" ht="12" customHeight="1" x14ac:dyDescent="0.35">
      <c r="A9" s="199" t="str">
        <f>VLOOKUP("Født",Tekst[],Snr,FALSE)</f>
        <v>Født</v>
      </c>
      <c r="B9" s="3" t="str">
        <f>VLOOKUP("Fødselsdato",Tekst[],Snr,FALSE)</f>
        <v>Fødselsdato</v>
      </c>
      <c r="C9" s="7"/>
    </row>
    <row r="10" spans="1:3" ht="24" customHeight="1" x14ac:dyDescent="0.35">
      <c r="A10" s="200"/>
      <c r="B10" s="46" t="str">
        <f>IF(LEN(Registrering!B6)=10,"0"&amp;MID(Registrering!B6,1,1)&amp;"."&amp;MID(Registrering!B6,2,2)&amp;"."&amp;MID(Registrering!B6,4,2),MID(Registrering!B6,1,2)&amp;"."&amp;MID(Registrering!B6,3,2)&amp;"."&amp;MID(Registrering!B6,5,2))</f>
        <v>..</v>
      </c>
      <c r="C10" s="13"/>
    </row>
    <row r="11" spans="1:3" ht="12.75" customHeight="1" x14ac:dyDescent="0.35">
      <c r="A11" s="200"/>
      <c r="B11" s="3" t="str">
        <f>VLOOKUP("Fsted",Tekst[],Snr,FALSE)</f>
        <v>Fødested/kommune</v>
      </c>
      <c r="C11" s="12"/>
    </row>
    <row r="12" spans="1:3" ht="24" customHeight="1" x14ac:dyDescent="0.35">
      <c r="A12" s="201"/>
      <c r="B12" s="49">
        <f>Registrering!C6</f>
        <v>0</v>
      </c>
      <c r="C12" s="14"/>
    </row>
    <row r="13" spans="1:3" ht="12" customHeight="1" x14ac:dyDescent="0.35">
      <c r="A13" s="199" t="str">
        <f>VLOOKUP("Døpt",Tekst[],Snr,FALSE)</f>
        <v>Døpt</v>
      </c>
      <c r="B13" s="3" t="str">
        <f>VLOOKUP("Ddato",Tekst[],Snr,FALSE)</f>
        <v>Dåpsdato</v>
      </c>
      <c r="C13" s="7"/>
    </row>
    <row r="14" spans="1:3" ht="24" customHeight="1" x14ac:dyDescent="0.35">
      <c r="A14" s="200"/>
      <c r="B14" s="46">
        <f>Registrering!C46</f>
        <v>0</v>
      </c>
      <c r="C14" s="10"/>
    </row>
    <row r="15" spans="1:3" ht="12" customHeight="1" x14ac:dyDescent="0.35">
      <c r="A15" s="200"/>
      <c r="B15" s="3" t="str">
        <f>VLOOKUP("Dsted",Tekst[],Snr,FALSE)</f>
        <v>Dåpssted</v>
      </c>
      <c r="C15" s="12"/>
    </row>
    <row r="16" spans="1:3" ht="24" customHeight="1" x14ac:dyDescent="0.35">
      <c r="A16" s="201"/>
      <c r="B16" s="159">
        <f>Registrering!C44</f>
        <v>0</v>
      </c>
      <c r="C16" s="208"/>
    </row>
    <row r="17" spans="1:3" ht="12" customHeight="1" x14ac:dyDescent="0.35">
      <c r="A17" s="6"/>
      <c r="B17" s="4" t="str">
        <f>VLOOKUP("MorSmå",Tekst[],Snr,FALSE)</f>
        <v>Mor</v>
      </c>
      <c r="C17" s="7"/>
    </row>
    <row r="18" spans="1:3" ht="22.5" customHeight="1" x14ac:dyDescent="0.4">
      <c r="A18" s="8" t="str">
        <f>VLOOKUP("Foreldre",Tekst[],Snr,FALSE)</f>
        <v>Foreldre</v>
      </c>
      <c r="B18" s="27">
        <f>Registrering!B28</f>
        <v>0</v>
      </c>
      <c r="C18" s="26">
        <f>Registrering!B26</f>
        <v>0</v>
      </c>
    </row>
    <row r="19" spans="1:3" ht="12" customHeight="1" x14ac:dyDescent="0.35">
      <c r="A19" s="204" t="str">
        <f>VLOOKUP("Adoptert",Tekst[],Snr,FALSE)</f>
        <v>(dersom vedkommende  er adoptert, skal adoptivforeldrene førest opp som foreldre)</v>
      </c>
      <c r="B19" s="3" t="str">
        <f>VLOOKUP("FarSmå",Tekst[],Snr,FALSE)</f>
        <v>Far</v>
      </c>
      <c r="C19" s="12"/>
    </row>
    <row r="20" spans="1:3" ht="24" customHeight="1" x14ac:dyDescent="0.35">
      <c r="A20" s="205"/>
      <c r="B20" s="27">
        <f>Registrering!B20</f>
        <v>0</v>
      </c>
      <c r="C20" s="26">
        <f>Registrering!B18</f>
        <v>0</v>
      </c>
    </row>
    <row r="21" spans="1:3" ht="12" customHeight="1" x14ac:dyDescent="0.35">
      <c r="A21" s="206" t="str">
        <f>VLOOKUP("Utskrift",Tekst[],Snr,FALSE)</f>
        <v>Attesten er utskrift av protokollen for</v>
      </c>
      <c r="B21" s="4" t="str">
        <f>VLOOKUP("Fellesskap",Tekst[],Snr,FALSE)</f>
        <v>Misjonsfellesskap</v>
      </c>
      <c r="C21" s="7"/>
    </row>
    <row r="22" spans="1:3" ht="30" customHeight="1" thickBot="1" x14ac:dyDescent="0.4">
      <c r="A22" s="207"/>
      <c r="B22" s="209">
        <f>Registrering!C43</f>
        <v>0</v>
      </c>
      <c r="C22" s="210"/>
    </row>
    <row r="23" spans="1:3" ht="15" thickTop="1" x14ac:dyDescent="0.35">
      <c r="A23" s="56"/>
      <c r="B23" s="30"/>
      <c r="C23" s="30"/>
    </row>
    <row r="24" spans="1:3" x14ac:dyDescent="0.35">
      <c r="A24" s="30"/>
      <c r="B24" s="30"/>
      <c r="C24" s="30"/>
    </row>
    <row r="25" spans="1:3" x14ac:dyDescent="0.35">
      <c r="A25" s="30"/>
      <c r="B25" s="47"/>
      <c r="C25" s="29" t="str">
        <f>VLOOKUP("U.DatoAttest",Tekst[],Snr,FALSE)</f>
        <v>, den  ...  20...</v>
      </c>
    </row>
    <row r="26" spans="1:3" x14ac:dyDescent="0.35">
      <c r="A26" s="30"/>
      <c r="B26" s="30"/>
      <c r="C26" s="30"/>
    </row>
    <row r="27" spans="1:3" x14ac:dyDescent="0.35">
      <c r="A27" s="30"/>
      <c r="B27" s="57"/>
      <c r="C27" s="30"/>
    </row>
    <row r="28" spans="1:3" x14ac:dyDescent="0.35">
      <c r="A28" s="203" t="str">
        <f>VLOOKUP("formann",Tekst[],Snr,FALSE)</f>
        <v>formann/forsamlingsleder/pastor</v>
      </c>
      <c r="B28" s="203"/>
      <c r="C28" s="203"/>
    </row>
    <row r="29" spans="1:3" x14ac:dyDescent="0.35">
      <c r="A29" s="30"/>
      <c r="B29" s="30"/>
      <c r="C29" s="30"/>
    </row>
    <row r="30" spans="1:3" x14ac:dyDescent="0.35">
      <c r="A30" s="30"/>
      <c r="B30" s="30"/>
      <c r="C30" s="30"/>
    </row>
    <row r="31" spans="1:3" x14ac:dyDescent="0.35">
      <c r="A31" s="30"/>
      <c r="B31" s="30"/>
      <c r="C31" s="30"/>
    </row>
    <row r="32" spans="1:3" x14ac:dyDescent="0.35">
      <c r="A32" s="30"/>
      <c r="B32" s="30"/>
      <c r="C32" s="30"/>
    </row>
  </sheetData>
  <sheetProtection algorithmName="SHA-512" hashValue="ZAElfGThG/HGzQeo/buFcfVpeCaLZlFYrMXrbSqr3yKe5yoZwW/4fJ9+JGfhSSmxKwUfMn5ydylDe1VDxUUnlA==" saltValue="8QYShbW49rU4L/1eWObr/w==" spinCount="100000" sheet="1" selectLockedCells="1"/>
  <mergeCells count="10">
    <mergeCell ref="A9:A12"/>
    <mergeCell ref="A5:A8"/>
    <mergeCell ref="A28:C28"/>
    <mergeCell ref="A19:A20"/>
    <mergeCell ref="A21:A22"/>
    <mergeCell ref="A13:A16"/>
    <mergeCell ref="B6:C6"/>
    <mergeCell ref="B8:C8"/>
    <mergeCell ref="B16:C1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256ecab-188c-4211-bf39-e40f1c605fbe">
      <UserInfo>
        <DisplayName>Christoffer Inge Hovda</DisplayName>
        <AccountId>1152</AccountId>
        <AccountType/>
      </UserInfo>
    </SharedWithUsers>
  </documentManagement>
</p:properties>
</file>

<file path=customXml/item2.xml>��< ? x m l   v e r s i o n = " 1 . 0 "   e n c o d i n g = " u t f - 1 6 " ? > < W o r k b o o k S t a t e   x m l n s : i = " h t t p : / / w w w . w 3 . o r g / 2 0 0 1 / X M L S c h e m a - i n s t a n c e "   x m l n s = " h t t p : / / s c h e m a s . m i c r o s o f t . c o m / P o w e r B I A d d I n " > < L a s t P r o v i d e d R a n g e N a m e I d > 0 < / L a s t P r o v i d e d R a n g e N a m e I d > < T i l e s L i s t > < T i l e s / > < / T i l e s L i s t > < / W o r k b o o k S t a t e > 
</file>

<file path=customXml/item3.xml><?xml version="1.0" encoding="utf-8"?>
<ct:contentTypeSchema xmlns:ct="http://schemas.microsoft.com/office/2006/metadata/contentType" xmlns:ma="http://schemas.microsoft.com/office/2006/metadata/properties/metaAttributes" ct:_="" ma:_="" ma:contentTypeName="Dokument" ma:contentTypeID="0x010100E4AEA159316F4343A84162DB8F2A53A9" ma:contentTypeVersion="7" ma:contentTypeDescription="Opprett et nytt dokument." ma:contentTypeScope="" ma:versionID="62b52e790ba5a062f724d76b0cb72b7b">
  <xsd:schema xmlns:xsd="http://www.w3.org/2001/XMLSchema" xmlns:xs="http://www.w3.org/2001/XMLSchema" xmlns:p="http://schemas.microsoft.com/office/2006/metadata/properties" xmlns:ns2="1256ecab-188c-4211-bf39-e40f1c605fbe" xmlns:ns3="bb68dcb8-03d3-409c-86bd-8c734e183829" targetNamespace="http://schemas.microsoft.com/office/2006/metadata/properties" ma:root="true" ma:fieldsID="cee6693d5640ba5ec16155ad2d0e5a84" ns2:_="" ns3:_="">
    <xsd:import namespace="1256ecab-188c-4211-bf39-e40f1c605fbe"/>
    <xsd:import namespace="bb68dcb8-03d3-409c-86bd-8c734e183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6ecab-188c-4211-bf39-e40f1c605fbe"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8dcb8-03d3-409c-86bd-8c734e18382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165CF9-E8C4-404B-A304-5A04E57423AE}">
  <ds:schemaRefs>
    <ds:schemaRef ds:uri="http://purl.org/dc/dcmitype/"/>
    <ds:schemaRef ds:uri="1256ecab-188c-4211-bf39-e40f1c605fb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bb68dcb8-03d3-409c-86bd-8c734e183829"/>
    <ds:schemaRef ds:uri="http://schemas.microsoft.com/office/2006/metadata/properties"/>
  </ds:schemaRefs>
</ds:datastoreItem>
</file>

<file path=customXml/itemProps2.xml><?xml version="1.0" encoding="utf-8"?>
<ds:datastoreItem xmlns:ds="http://schemas.openxmlformats.org/officeDocument/2006/customXml" ds:itemID="{9C7A3285-798E-4354-B966-C4B9B0376E62}">
  <ds:schemaRefs>
    <ds:schemaRef ds:uri="http://schemas.microsoft.com/PowerBIAddIn"/>
  </ds:schemaRefs>
</ds:datastoreItem>
</file>

<file path=customXml/itemProps3.xml><?xml version="1.0" encoding="utf-8"?>
<ds:datastoreItem xmlns:ds="http://schemas.openxmlformats.org/officeDocument/2006/customXml" ds:itemID="{0922FBA4-083D-40E7-8F8C-74014EE81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6ecab-188c-4211-bf39-e40f1c605fbe"/>
    <ds:schemaRef ds:uri="bb68dcb8-03d3-409c-86bd-8c734e183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696553-8864-496D-AADE-4A9C8F91BA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Veiledning</vt:lpstr>
      <vt:lpstr>Registrering</vt:lpstr>
      <vt:lpstr>Tekster</vt:lpstr>
      <vt:lpstr>Dåpsprotokoll NN</vt:lpstr>
      <vt:lpstr>Dåpsmelding DNK, NN</vt:lpstr>
      <vt:lpstr>Dåpsattest NN</vt:lpstr>
      <vt:lpstr>Snr</vt:lpstr>
    </vt:vector>
  </TitlesOfParts>
  <Manager/>
  <Company>NLM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Regionarbeider</dc:creator>
  <cp:keywords/>
  <dc:description/>
  <cp:lastModifiedBy>Sigurd Idland</cp:lastModifiedBy>
  <cp:revision/>
  <dcterms:created xsi:type="dcterms:W3CDTF">2011-02-28T08:57:44Z</dcterms:created>
  <dcterms:modified xsi:type="dcterms:W3CDTF">2025-05-05T14:08:27Z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0x010100E4AEA159316F4343A84162DB8F2A53A9</vt:lpwstr>
  </property>
</Properties>
</file>